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4660" windowHeight="12270"/>
  </bookViews>
  <sheets>
    <sheet name="nr" sheetId="1" r:id="rId1"/>
    <sheet name="calc" sheetId="2" r:id="rId2"/>
    <sheet name="example" sheetId="3" r:id="rId3"/>
  </sheets>
  <definedNames>
    <definedName name="a0">nr!$C$5</definedName>
    <definedName name="adim">calc!$AM$3</definedName>
    <definedName name="ai">nr!$C$6</definedName>
    <definedName name="aii">nr!$C$7</definedName>
    <definedName name="aiii">nr!$C$8</definedName>
    <definedName name="aiv">nr!$C$9</definedName>
    <definedName name="aix">nr!$C$14</definedName>
    <definedName name="art">nr!$J$9</definedName>
    <definedName name="av">nr!$C$10</definedName>
    <definedName name="avi">nr!$C$11</definedName>
    <definedName name="avii">nr!$C$12</definedName>
    <definedName name="aviii">nr!$C$13</definedName>
    <definedName name="b0">calc!$BB$1</definedName>
    <definedName name="bi">calc!$AZ$1</definedName>
    <definedName name="bii">calc!$AX$1</definedName>
    <definedName name="biii">calc!$AV$1</definedName>
    <definedName name="biv">calc!$AT$1</definedName>
    <definedName name="bv">calc!$AR$1</definedName>
    <definedName name="bvi">calc!$AP$1</definedName>
    <definedName name="bvii">calc!$AN$1</definedName>
    <definedName name="bviii">calc!$AL$1</definedName>
    <definedName name="c0">calc!$BB$3</definedName>
    <definedName name="ci">calc!$AZ$3</definedName>
    <definedName name="cii">calc!$AX$3</definedName>
    <definedName name="ciii">calc!$AV$3</definedName>
    <definedName name="civ">calc!$AT$3</definedName>
    <definedName name="cv">calc!$AR$3</definedName>
    <definedName name="cvi">calc!$AP$3</definedName>
    <definedName name="cvii">calc!$AN$3</definedName>
    <definedName name="d0">calc!$BB$5</definedName>
    <definedName name="di">calc!$AZ$5</definedName>
    <definedName name="dii">calc!$AX$5</definedName>
    <definedName name="diii">calc!$AV$5</definedName>
    <definedName name="div">calc!$AT$5</definedName>
    <definedName name="dv">calc!$AR$5</definedName>
    <definedName name="dvi">calc!$AP$5</definedName>
    <definedName name="e0">calc!$BB$7</definedName>
    <definedName name="ei">calc!$AZ$7</definedName>
    <definedName name="eii">calc!$AX$7</definedName>
    <definedName name="eiii">calc!$AV$7</definedName>
    <definedName name="eiv">calc!$AT$7</definedName>
    <definedName name="ev">calc!$AR$7</definedName>
    <definedName name="f0">calc!$BB$9</definedName>
    <definedName name="fi">calc!$AZ$9</definedName>
    <definedName name="fii">calc!$AX$9</definedName>
    <definedName name="fiii">calc!$AV$9</definedName>
    <definedName name="fiv">calc!$AT$9</definedName>
    <definedName name="g0">calc!$BB$11</definedName>
    <definedName name="gi">calc!$AZ$11</definedName>
    <definedName name="gii">calc!$AX$11</definedName>
    <definedName name="giii">calc!$AV$11</definedName>
    <definedName name="h0">calc!$BB$13</definedName>
    <definedName name="hi">calc!$AZ$13</definedName>
    <definedName name="hii">calc!$AX$13</definedName>
    <definedName name="k0">calc!$BB$15</definedName>
    <definedName name="ki">calc!$AZ$15</definedName>
    <definedName name="m0">nr!#REF!</definedName>
    <definedName name="prec">nr!$I$9</definedName>
    <definedName name="x">calc!$AP$22</definedName>
    <definedName name="xi">nr!#REF!</definedName>
    <definedName name="xii">nr!#REF!</definedName>
    <definedName name="xiii">nr!#REF!</definedName>
  </definedNames>
  <calcPr calcId="144525"/>
</workbook>
</file>

<file path=xl/calcChain.xml><?xml version="1.0" encoding="utf-8"?>
<calcChain xmlns="http://schemas.openxmlformats.org/spreadsheetml/2006/main">
  <c r="G14" i="1" l="1"/>
  <c r="AR23" i="2"/>
  <c r="F1" i="2"/>
  <c r="J1" i="2" s="1"/>
  <c r="N1" i="2" s="1"/>
  <c r="R1" i="2" s="1"/>
  <c r="V1" i="2" s="1"/>
  <c r="Z1" i="2" s="1"/>
  <c r="AD1" i="2" s="1"/>
  <c r="AH1" i="2" s="1"/>
  <c r="B2" i="2"/>
  <c r="C2" i="2" s="1"/>
  <c r="C1" i="2"/>
  <c r="B3" i="2" l="1"/>
  <c r="AO23" i="2"/>
  <c r="AO24" i="2"/>
  <c r="AO25" i="2"/>
  <c r="AO26" i="2"/>
  <c r="AO27" i="2"/>
  <c r="AO28" i="2"/>
  <c r="AO29" i="2"/>
  <c r="AO30" i="2"/>
  <c r="AO31" i="2"/>
  <c r="AO32" i="2"/>
  <c r="AL1" i="2"/>
  <c r="C3" i="2" l="1"/>
  <c r="B4" i="2"/>
  <c r="B3" i="1"/>
  <c r="AN3" i="2"/>
  <c r="A1" i="2"/>
  <c r="A2" i="2"/>
  <c r="C4" i="2" l="1"/>
  <c r="B5" i="2"/>
  <c r="AP5" i="2"/>
  <c r="A3" i="2"/>
  <c r="C5" i="2" l="1"/>
  <c r="B6" i="2"/>
  <c r="AR7" i="2"/>
  <c r="A4" i="2"/>
  <c r="C6" i="2" l="1"/>
  <c r="B7" i="2"/>
  <c r="AT9" i="2"/>
  <c r="A5" i="2"/>
  <c r="C7" i="2" l="1"/>
  <c r="B8" i="2"/>
  <c r="AV11" i="2"/>
  <c r="A6" i="2"/>
  <c r="C8" i="2" l="1"/>
  <c r="B9" i="2"/>
  <c r="AX13" i="2"/>
  <c r="A7" i="2"/>
  <c r="C9" i="2" l="1"/>
  <c r="B10" i="2"/>
  <c r="AZ15" i="2"/>
  <c r="A8" i="2"/>
  <c r="C10" i="2" l="1"/>
  <c r="B11" i="2"/>
  <c r="A9" i="2"/>
  <c r="C11" i="2" l="1"/>
  <c r="B12" i="2"/>
  <c r="A10" i="2"/>
  <c r="C12" i="2" l="1"/>
  <c r="B13" i="2"/>
  <c r="A11" i="2"/>
  <c r="C13" i="2" l="1"/>
  <c r="B14" i="2"/>
  <c r="A12" i="2"/>
  <c r="C14" i="2" l="1"/>
  <c r="B15" i="2"/>
  <c r="A13" i="2"/>
  <c r="C15" i="2" l="1"/>
  <c r="B16" i="2"/>
  <c r="A14" i="2"/>
  <c r="B17" i="2" l="1"/>
  <c r="C16" i="2"/>
  <c r="A15" i="2"/>
  <c r="C17" i="2" l="1"/>
  <c r="B18" i="2"/>
  <c r="A16" i="2"/>
  <c r="C18" i="2" l="1"/>
  <c r="B19" i="2"/>
  <c r="A17" i="2"/>
  <c r="C19" i="2" l="1"/>
  <c r="B20" i="2"/>
  <c r="A18" i="2"/>
  <c r="C20" i="2" l="1"/>
  <c r="B21" i="2"/>
  <c r="A19" i="2"/>
  <c r="C21" i="2" l="1"/>
  <c r="B22" i="2"/>
  <c r="A20" i="2"/>
  <c r="C22" i="2" l="1"/>
  <c r="B23" i="2"/>
  <c r="A21" i="2"/>
  <c r="B24" i="2" l="1"/>
  <c r="C23" i="2"/>
  <c r="A22" i="2"/>
  <c r="B25" i="2" l="1"/>
  <c r="C24" i="2"/>
  <c r="A23" i="2"/>
  <c r="B26" i="2" l="1"/>
  <c r="C25" i="2"/>
  <c r="A24" i="2"/>
  <c r="B27" i="2" l="1"/>
  <c r="C26" i="2"/>
  <c r="A25" i="2"/>
  <c r="B28" i="2" l="1"/>
  <c r="C27" i="2"/>
  <c r="A26" i="2"/>
  <c r="B29" i="2" l="1"/>
  <c r="C28" i="2"/>
  <c r="A27" i="2"/>
  <c r="B30" i="2" l="1"/>
  <c r="C29" i="2"/>
  <c r="A28" i="2"/>
  <c r="B31" i="2" l="1"/>
  <c r="C30" i="2"/>
  <c r="A29" i="2"/>
  <c r="B32" i="2" l="1"/>
  <c r="C31" i="2"/>
  <c r="A30" i="2"/>
  <c r="B33" i="2" l="1"/>
  <c r="C32" i="2"/>
  <c r="A31" i="2"/>
  <c r="B34" i="2" l="1"/>
  <c r="C33" i="2"/>
  <c r="A32" i="2"/>
  <c r="B35" i="2" l="1"/>
  <c r="C34" i="2"/>
  <c r="A33" i="2"/>
  <c r="B36" i="2" l="1"/>
  <c r="C35" i="2"/>
  <c r="A34" i="2"/>
  <c r="B37" i="2" l="1"/>
  <c r="C36" i="2"/>
  <c r="A35" i="2"/>
  <c r="B38" i="2" l="1"/>
  <c r="C37" i="2"/>
  <c r="A36" i="2"/>
  <c r="B39" i="2" l="1"/>
  <c r="C38" i="2"/>
  <c r="A37" i="2"/>
  <c r="B40" i="2" l="1"/>
  <c r="C39" i="2"/>
  <c r="A38" i="2"/>
  <c r="B41" i="2" l="1"/>
  <c r="C40" i="2"/>
  <c r="A39" i="2"/>
  <c r="B42" i="2" l="1"/>
  <c r="C41" i="2"/>
  <c r="A40" i="2"/>
  <c r="B43" i="2" l="1"/>
  <c r="C42" i="2"/>
  <c r="A41" i="2"/>
  <c r="B44" i="2" l="1"/>
  <c r="C43" i="2"/>
  <c r="A42" i="2"/>
  <c r="B45" i="2" l="1"/>
  <c r="C44" i="2"/>
  <c r="A43" i="2"/>
  <c r="B46" i="2" l="1"/>
  <c r="C45" i="2"/>
  <c r="A44" i="2"/>
  <c r="B47" i="2" l="1"/>
  <c r="C46" i="2"/>
  <c r="A45" i="2"/>
  <c r="B48" i="2" l="1"/>
  <c r="C47" i="2"/>
  <c r="A46" i="2"/>
  <c r="B49" i="2" l="1"/>
  <c r="C48" i="2"/>
  <c r="A47" i="2"/>
  <c r="B50" i="2" l="1"/>
  <c r="C49" i="2"/>
  <c r="A48" i="2"/>
  <c r="B51" i="2" l="1"/>
  <c r="C50" i="2"/>
  <c r="A49" i="2"/>
  <c r="B52" i="2" l="1"/>
  <c r="C51" i="2"/>
  <c r="A50" i="2"/>
  <c r="B53" i="2" l="1"/>
  <c r="C52" i="2"/>
  <c r="A51" i="2"/>
  <c r="B54" i="2" l="1"/>
  <c r="C53" i="2"/>
  <c r="A52" i="2"/>
  <c r="B55" i="2" l="1"/>
  <c r="C54" i="2"/>
  <c r="A53" i="2"/>
  <c r="B56" i="2" l="1"/>
  <c r="C55" i="2"/>
  <c r="A54" i="2"/>
  <c r="B57" i="2" l="1"/>
  <c r="C56" i="2"/>
  <c r="A55" i="2"/>
  <c r="B58" i="2" l="1"/>
  <c r="C57" i="2"/>
  <c r="A56" i="2"/>
  <c r="B59" i="2" l="1"/>
  <c r="C58" i="2"/>
  <c r="A57" i="2"/>
  <c r="B60" i="2" l="1"/>
  <c r="C59" i="2"/>
  <c r="A58" i="2"/>
  <c r="B61" i="2" l="1"/>
  <c r="C60" i="2"/>
  <c r="A59" i="2"/>
  <c r="B62" i="2" l="1"/>
  <c r="C61" i="2"/>
  <c r="A60" i="2"/>
  <c r="B63" i="2" l="1"/>
  <c r="C62" i="2"/>
  <c r="A61" i="2"/>
  <c r="B64" i="2" l="1"/>
  <c r="C63" i="2"/>
  <c r="A62" i="2"/>
  <c r="B65" i="2" l="1"/>
  <c r="C64" i="2"/>
  <c r="A63" i="2"/>
  <c r="B66" i="2" l="1"/>
  <c r="C65" i="2"/>
  <c r="A64" i="2"/>
  <c r="B67" i="2" l="1"/>
  <c r="C66" i="2"/>
  <c r="A65" i="2"/>
  <c r="B68" i="2" l="1"/>
  <c r="C67" i="2"/>
  <c r="A66" i="2"/>
  <c r="B69" i="2" l="1"/>
  <c r="C68" i="2"/>
  <c r="A67" i="2"/>
  <c r="B70" i="2" l="1"/>
  <c r="C69" i="2"/>
  <c r="A68" i="2"/>
  <c r="B71" i="2" l="1"/>
  <c r="C70" i="2"/>
  <c r="A69" i="2"/>
  <c r="B72" i="2" l="1"/>
  <c r="C71" i="2"/>
  <c r="A70" i="2"/>
  <c r="B73" i="2" l="1"/>
  <c r="C72" i="2"/>
  <c r="A71" i="2"/>
  <c r="B74" i="2" l="1"/>
  <c r="C73" i="2"/>
  <c r="A72" i="2"/>
  <c r="B75" i="2" l="1"/>
  <c r="C74" i="2"/>
  <c r="A73" i="2"/>
  <c r="B76" i="2" l="1"/>
  <c r="C75" i="2"/>
  <c r="A74" i="2"/>
  <c r="B77" i="2" l="1"/>
  <c r="C76" i="2"/>
  <c r="A75" i="2"/>
  <c r="B78" i="2" l="1"/>
  <c r="C77" i="2"/>
  <c r="A76" i="2"/>
  <c r="B79" i="2" l="1"/>
  <c r="C78" i="2"/>
  <c r="A77" i="2"/>
  <c r="B80" i="2" l="1"/>
  <c r="C79" i="2"/>
  <c r="A78" i="2"/>
  <c r="B81" i="2" l="1"/>
  <c r="C80" i="2"/>
  <c r="A79" i="2"/>
  <c r="B82" i="2" l="1"/>
  <c r="C81" i="2"/>
  <c r="A80" i="2"/>
  <c r="B83" i="2" l="1"/>
  <c r="C82" i="2"/>
  <c r="A81" i="2"/>
  <c r="B84" i="2" l="1"/>
  <c r="C83" i="2"/>
  <c r="A82" i="2"/>
  <c r="B85" i="2" l="1"/>
  <c r="C84" i="2"/>
  <c r="A83" i="2"/>
  <c r="B86" i="2" l="1"/>
  <c r="C85" i="2"/>
  <c r="A84" i="2"/>
  <c r="B87" i="2" l="1"/>
  <c r="C86" i="2"/>
  <c r="A85" i="2"/>
  <c r="B88" i="2" l="1"/>
  <c r="C87" i="2"/>
  <c r="A86" i="2"/>
  <c r="B89" i="2" l="1"/>
  <c r="C88" i="2"/>
  <c r="A87" i="2"/>
  <c r="B90" i="2" l="1"/>
  <c r="C89" i="2"/>
  <c r="A88" i="2"/>
  <c r="B91" i="2" l="1"/>
  <c r="C90" i="2"/>
  <c r="A89" i="2"/>
  <c r="B92" i="2" l="1"/>
  <c r="C91" i="2"/>
  <c r="A90" i="2"/>
  <c r="B93" i="2" l="1"/>
  <c r="C92" i="2"/>
  <c r="A91" i="2"/>
  <c r="B94" i="2" l="1"/>
  <c r="C93" i="2"/>
  <c r="A92" i="2"/>
  <c r="B95" i="2" l="1"/>
  <c r="C94" i="2"/>
  <c r="A93" i="2"/>
  <c r="B96" i="2" l="1"/>
  <c r="C95" i="2"/>
  <c r="A94" i="2"/>
  <c r="B97" i="2" l="1"/>
  <c r="C96" i="2"/>
  <c r="A95" i="2"/>
  <c r="B98" i="2" l="1"/>
  <c r="C97" i="2"/>
  <c r="A96" i="2"/>
  <c r="B99" i="2" l="1"/>
  <c r="C98" i="2"/>
  <c r="A97" i="2"/>
  <c r="B100" i="2" l="1"/>
  <c r="C100" i="2" s="1"/>
  <c r="C99" i="2"/>
  <c r="A98" i="2"/>
  <c r="A99" i="2" l="1"/>
  <c r="A100" i="2" l="1"/>
  <c r="AP23" i="2" s="1"/>
  <c r="AQ23" i="2" s="1"/>
  <c r="G5" i="1" s="1"/>
  <c r="AN1" i="2" l="1"/>
  <c r="AP1" i="2"/>
  <c r="AV1" i="2"/>
  <c r="AX1" i="2"/>
  <c r="AR1" i="2"/>
  <c r="AZ1" i="2"/>
  <c r="AT1" i="2"/>
  <c r="BB1" i="2"/>
  <c r="AL8" i="2" l="1"/>
  <c r="AM8" i="2" s="1"/>
  <c r="G1" i="2"/>
  <c r="E1" i="2" s="1"/>
  <c r="F2" i="2"/>
  <c r="F5" i="1" l="1"/>
  <c r="G2" i="2"/>
  <c r="E2" i="2" s="1"/>
  <c r="F3" i="2"/>
  <c r="G3" i="2" l="1"/>
  <c r="E3" i="2" s="1"/>
  <c r="F4" i="2"/>
  <c r="G4" i="2" l="1"/>
  <c r="E4" i="2" s="1"/>
  <c r="F5" i="2"/>
  <c r="G5" i="2" l="1"/>
  <c r="E5" i="2" s="1"/>
  <c r="F6" i="2"/>
  <c r="G6" i="2" l="1"/>
  <c r="E6" i="2" s="1"/>
  <c r="F7" i="2"/>
  <c r="G7" i="2" l="1"/>
  <c r="E7" i="2" s="1"/>
  <c r="F8" i="2"/>
  <c r="G8" i="2" l="1"/>
  <c r="E8" i="2" s="1"/>
  <c r="F9" i="2"/>
  <c r="G9" i="2" l="1"/>
  <c r="E9" i="2" s="1"/>
  <c r="F10" i="2"/>
  <c r="G10" i="2" l="1"/>
  <c r="E10" i="2" s="1"/>
  <c r="F11" i="2"/>
  <c r="G11" i="2" l="1"/>
  <c r="E11" i="2" s="1"/>
  <c r="F12" i="2"/>
  <c r="G12" i="2" l="1"/>
  <c r="E12" i="2" s="1"/>
  <c r="F13" i="2"/>
  <c r="G13" i="2" l="1"/>
  <c r="E13" i="2" s="1"/>
  <c r="F14" i="2"/>
  <c r="G14" i="2" l="1"/>
  <c r="E14" i="2" s="1"/>
  <c r="F15" i="2"/>
  <c r="G15" i="2" l="1"/>
  <c r="E15" i="2" s="1"/>
  <c r="F16" i="2"/>
  <c r="G16" i="2" l="1"/>
  <c r="E16" i="2" s="1"/>
  <c r="F17" i="2"/>
  <c r="G17" i="2" l="1"/>
  <c r="E17" i="2" s="1"/>
  <c r="F18" i="2"/>
  <c r="G18" i="2" l="1"/>
  <c r="E18" i="2" s="1"/>
  <c r="F19" i="2"/>
  <c r="G19" i="2" l="1"/>
  <c r="E19" i="2" s="1"/>
  <c r="F20" i="2"/>
  <c r="G20" i="2" l="1"/>
  <c r="E20" i="2" s="1"/>
  <c r="F21" i="2"/>
  <c r="G21" i="2" l="1"/>
  <c r="E21" i="2" s="1"/>
  <c r="F22" i="2"/>
  <c r="G22" i="2" l="1"/>
  <c r="E22" i="2" s="1"/>
  <c r="F23" i="2"/>
  <c r="F24" i="2" l="1"/>
  <c r="G23" i="2"/>
  <c r="E23" i="2" s="1"/>
  <c r="F25" i="2" l="1"/>
  <c r="G24" i="2"/>
  <c r="E24" i="2" s="1"/>
  <c r="F26" i="2" l="1"/>
  <c r="G25" i="2"/>
  <c r="E25" i="2" s="1"/>
  <c r="F27" i="2" l="1"/>
  <c r="G26" i="2"/>
  <c r="E26" i="2" s="1"/>
  <c r="F28" i="2" l="1"/>
  <c r="G27" i="2"/>
  <c r="E27" i="2" s="1"/>
  <c r="F29" i="2" l="1"/>
  <c r="G28" i="2"/>
  <c r="E28" i="2" s="1"/>
  <c r="F30" i="2" l="1"/>
  <c r="G29" i="2"/>
  <c r="E29" i="2" s="1"/>
  <c r="F31" i="2" l="1"/>
  <c r="G30" i="2"/>
  <c r="E30" i="2" s="1"/>
  <c r="F32" i="2" l="1"/>
  <c r="G31" i="2"/>
  <c r="E31" i="2" s="1"/>
  <c r="F33" i="2" l="1"/>
  <c r="G32" i="2"/>
  <c r="E32" i="2" s="1"/>
  <c r="F34" i="2" l="1"/>
  <c r="G33" i="2"/>
  <c r="E33" i="2" s="1"/>
  <c r="F35" i="2" l="1"/>
  <c r="G34" i="2"/>
  <c r="E34" i="2" s="1"/>
  <c r="F36" i="2" l="1"/>
  <c r="G35" i="2"/>
  <c r="E35" i="2" s="1"/>
  <c r="F37" i="2" l="1"/>
  <c r="G36" i="2"/>
  <c r="E36" i="2" s="1"/>
  <c r="F38" i="2" l="1"/>
  <c r="G37" i="2"/>
  <c r="E37" i="2" s="1"/>
  <c r="F39" i="2" l="1"/>
  <c r="G38" i="2"/>
  <c r="E38" i="2" s="1"/>
  <c r="F40" i="2" l="1"/>
  <c r="G39" i="2"/>
  <c r="E39" i="2" s="1"/>
  <c r="F41" i="2" l="1"/>
  <c r="G40" i="2"/>
  <c r="E40" i="2" s="1"/>
  <c r="F42" i="2" l="1"/>
  <c r="G41" i="2"/>
  <c r="E41" i="2" s="1"/>
  <c r="F43" i="2" l="1"/>
  <c r="G42" i="2"/>
  <c r="E42" i="2" s="1"/>
  <c r="F44" i="2" l="1"/>
  <c r="G43" i="2"/>
  <c r="E43" i="2" s="1"/>
  <c r="F45" i="2" l="1"/>
  <c r="G44" i="2"/>
  <c r="E44" i="2" s="1"/>
  <c r="F46" i="2" l="1"/>
  <c r="G45" i="2"/>
  <c r="E45" i="2" s="1"/>
  <c r="F47" i="2" l="1"/>
  <c r="G46" i="2"/>
  <c r="E46" i="2" s="1"/>
  <c r="F48" i="2" l="1"/>
  <c r="G47" i="2"/>
  <c r="E47" i="2" s="1"/>
  <c r="F49" i="2" l="1"/>
  <c r="G48" i="2"/>
  <c r="E48" i="2" s="1"/>
  <c r="F50" i="2" l="1"/>
  <c r="G49" i="2"/>
  <c r="E49" i="2" s="1"/>
  <c r="F51" i="2" l="1"/>
  <c r="G50" i="2"/>
  <c r="E50" i="2" s="1"/>
  <c r="F52" i="2" l="1"/>
  <c r="G51" i="2"/>
  <c r="E51" i="2" s="1"/>
  <c r="F53" i="2" l="1"/>
  <c r="G52" i="2"/>
  <c r="E52" i="2" s="1"/>
  <c r="F54" i="2" l="1"/>
  <c r="G53" i="2"/>
  <c r="E53" i="2" s="1"/>
  <c r="F55" i="2" l="1"/>
  <c r="G54" i="2"/>
  <c r="E54" i="2" s="1"/>
  <c r="F56" i="2" l="1"/>
  <c r="G55" i="2"/>
  <c r="E55" i="2" s="1"/>
  <c r="F57" i="2" l="1"/>
  <c r="G56" i="2"/>
  <c r="E56" i="2" s="1"/>
  <c r="F58" i="2" l="1"/>
  <c r="G57" i="2"/>
  <c r="E57" i="2" s="1"/>
  <c r="F59" i="2" l="1"/>
  <c r="G58" i="2"/>
  <c r="E58" i="2" s="1"/>
  <c r="F60" i="2" l="1"/>
  <c r="G59" i="2"/>
  <c r="E59" i="2" s="1"/>
  <c r="F61" i="2" l="1"/>
  <c r="G60" i="2"/>
  <c r="E60" i="2" s="1"/>
  <c r="F62" i="2" l="1"/>
  <c r="G61" i="2"/>
  <c r="E61" i="2" s="1"/>
  <c r="F63" i="2" l="1"/>
  <c r="G62" i="2"/>
  <c r="E62" i="2" s="1"/>
  <c r="F64" i="2" l="1"/>
  <c r="G63" i="2"/>
  <c r="E63" i="2" s="1"/>
  <c r="F65" i="2" l="1"/>
  <c r="G64" i="2"/>
  <c r="E64" i="2" s="1"/>
  <c r="F66" i="2" l="1"/>
  <c r="G65" i="2"/>
  <c r="E65" i="2" s="1"/>
  <c r="F67" i="2" l="1"/>
  <c r="G66" i="2"/>
  <c r="E66" i="2" s="1"/>
  <c r="F68" i="2" l="1"/>
  <c r="G67" i="2"/>
  <c r="E67" i="2" s="1"/>
  <c r="F69" i="2" l="1"/>
  <c r="G68" i="2"/>
  <c r="E68" i="2" s="1"/>
  <c r="F70" i="2" l="1"/>
  <c r="G69" i="2"/>
  <c r="E69" i="2" s="1"/>
  <c r="F71" i="2" l="1"/>
  <c r="G70" i="2"/>
  <c r="E70" i="2" s="1"/>
  <c r="F72" i="2" l="1"/>
  <c r="G71" i="2"/>
  <c r="E71" i="2" s="1"/>
  <c r="F73" i="2" l="1"/>
  <c r="G72" i="2"/>
  <c r="E72" i="2" s="1"/>
  <c r="F74" i="2" l="1"/>
  <c r="G73" i="2"/>
  <c r="E73" i="2" s="1"/>
  <c r="F75" i="2" l="1"/>
  <c r="G74" i="2"/>
  <c r="E74" i="2" s="1"/>
  <c r="F76" i="2" l="1"/>
  <c r="G75" i="2"/>
  <c r="E75" i="2" s="1"/>
  <c r="F77" i="2" l="1"/>
  <c r="G76" i="2"/>
  <c r="E76" i="2" s="1"/>
  <c r="F78" i="2" l="1"/>
  <c r="G77" i="2"/>
  <c r="E77" i="2" s="1"/>
  <c r="F79" i="2" l="1"/>
  <c r="G78" i="2"/>
  <c r="E78" i="2" s="1"/>
  <c r="F80" i="2" l="1"/>
  <c r="G79" i="2"/>
  <c r="E79" i="2" s="1"/>
  <c r="F81" i="2" l="1"/>
  <c r="G80" i="2"/>
  <c r="E80" i="2" s="1"/>
  <c r="F82" i="2" l="1"/>
  <c r="G81" i="2"/>
  <c r="E81" i="2" s="1"/>
  <c r="F83" i="2" l="1"/>
  <c r="G82" i="2"/>
  <c r="E82" i="2" s="1"/>
  <c r="F84" i="2" l="1"/>
  <c r="G83" i="2"/>
  <c r="E83" i="2" s="1"/>
  <c r="F85" i="2" l="1"/>
  <c r="G84" i="2"/>
  <c r="E84" i="2" s="1"/>
  <c r="F86" i="2" l="1"/>
  <c r="G85" i="2"/>
  <c r="E85" i="2" s="1"/>
  <c r="F87" i="2" l="1"/>
  <c r="G86" i="2"/>
  <c r="E86" i="2" s="1"/>
  <c r="F88" i="2" l="1"/>
  <c r="G87" i="2"/>
  <c r="E87" i="2" s="1"/>
  <c r="F89" i="2" l="1"/>
  <c r="G88" i="2"/>
  <c r="E88" i="2" s="1"/>
  <c r="F90" i="2" l="1"/>
  <c r="G89" i="2"/>
  <c r="E89" i="2" s="1"/>
  <c r="F91" i="2" l="1"/>
  <c r="G90" i="2"/>
  <c r="E90" i="2" s="1"/>
  <c r="F92" i="2" l="1"/>
  <c r="G91" i="2"/>
  <c r="E91" i="2" s="1"/>
  <c r="F93" i="2" l="1"/>
  <c r="G92" i="2"/>
  <c r="E92" i="2" s="1"/>
  <c r="F94" i="2" l="1"/>
  <c r="G93" i="2"/>
  <c r="E93" i="2" s="1"/>
  <c r="F95" i="2" l="1"/>
  <c r="G94" i="2"/>
  <c r="E94" i="2" s="1"/>
  <c r="F96" i="2" l="1"/>
  <c r="G95" i="2"/>
  <c r="E95" i="2" s="1"/>
  <c r="F97" i="2" l="1"/>
  <c r="G96" i="2"/>
  <c r="E96" i="2" s="1"/>
  <c r="F98" i="2" l="1"/>
  <c r="G97" i="2"/>
  <c r="E97" i="2" s="1"/>
  <c r="F99" i="2" l="1"/>
  <c r="G98" i="2"/>
  <c r="E98" i="2" s="1"/>
  <c r="F100" i="2" l="1"/>
  <c r="G100" i="2" s="1"/>
  <c r="G99" i="2"/>
  <c r="E99" i="2" s="1"/>
  <c r="E100" i="2" l="1"/>
  <c r="AP24" i="2" s="1"/>
  <c r="AQ24" i="2" s="1"/>
  <c r="G6" i="1" s="1"/>
  <c r="AZ3" i="2" l="1"/>
  <c r="AP3" i="2"/>
  <c r="AR3" i="2"/>
  <c r="AV3" i="2"/>
  <c r="BB3" i="2"/>
  <c r="AT3" i="2"/>
  <c r="AX3" i="2"/>
  <c r="K1" i="2" l="1"/>
  <c r="I1" i="2" s="1"/>
  <c r="J2" i="2"/>
  <c r="AL9" i="2"/>
  <c r="AM9" i="2" s="1"/>
  <c r="F6" i="1"/>
  <c r="K2" i="2" l="1"/>
  <c r="I2" i="2" s="1"/>
  <c r="J3" i="2"/>
  <c r="K3" i="2" l="1"/>
  <c r="I3" i="2" s="1"/>
  <c r="J4" i="2"/>
  <c r="K4" i="2" l="1"/>
  <c r="I4" i="2" s="1"/>
  <c r="J5" i="2"/>
  <c r="K5" i="2" l="1"/>
  <c r="I5" i="2" s="1"/>
  <c r="J6" i="2"/>
  <c r="K6" i="2" l="1"/>
  <c r="I6" i="2" s="1"/>
  <c r="J7" i="2"/>
  <c r="K7" i="2" l="1"/>
  <c r="I7" i="2" s="1"/>
  <c r="J8" i="2"/>
  <c r="K8" i="2" l="1"/>
  <c r="I8" i="2" s="1"/>
  <c r="J9" i="2"/>
  <c r="K9" i="2" l="1"/>
  <c r="I9" i="2" s="1"/>
  <c r="J10" i="2"/>
  <c r="K10" i="2" l="1"/>
  <c r="I10" i="2" s="1"/>
  <c r="J11" i="2"/>
  <c r="K11" i="2" l="1"/>
  <c r="I11" i="2" s="1"/>
  <c r="J12" i="2"/>
  <c r="K12" i="2" l="1"/>
  <c r="I12" i="2" s="1"/>
  <c r="J13" i="2"/>
  <c r="K13" i="2" l="1"/>
  <c r="I13" i="2" s="1"/>
  <c r="J14" i="2"/>
  <c r="K14" i="2" l="1"/>
  <c r="I14" i="2" s="1"/>
  <c r="J15" i="2"/>
  <c r="J16" i="2" l="1"/>
  <c r="K15" i="2"/>
  <c r="I15" i="2" s="1"/>
  <c r="K16" i="2" l="1"/>
  <c r="I16" i="2" s="1"/>
  <c r="J17" i="2"/>
  <c r="K17" i="2" l="1"/>
  <c r="I17" i="2" s="1"/>
  <c r="J18" i="2"/>
  <c r="K18" i="2" l="1"/>
  <c r="I18" i="2" s="1"/>
  <c r="J19" i="2"/>
  <c r="K19" i="2" l="1"/>
  <c r="I19" i="2" s="1"/>
  <c r="J20" i="2"/>
  <c r="K20" i="2" l="1"/>
  <c r="I20" i="2" s="1"/>
  <c r="J21" i="2"/>
  <c r="K21" i="2" l="1"/>
  <c r="I21" i="2" s="1"/>
  <c r="J22" i="2"/>
  <c r="K22" i="2" l="1"/>
  <c r="I22" i="2" s="1"/>
  <c r="J23" i="2"/>
  <c r="J24" i="2" l="1"/>
  <c r="K23" i="2"/>
  <c r="I23" i="2" s="1"/>
  <c r="J25" i="2" l="1"/>
  <c r="K24" i="2"/>
  <c r="I24" i="2" s="1"/>
  <c r="J26" i="2" l="1"/>
  <c r="K25" i="2"/>
  <c r="I25" i="2" s="1"/>
  <c r="J27" i="2" l="1"/>
  <c r="K26" i="2"/>
  <c r="I26" i="2" s="1"/>
  <c r="J28" i="2" l="1"/>
  <c r="K27" i="2"/>
  <c r="I27" i="2" s="1"/>
  <c r="J29" i="2" l="1"/>
  <c r="K28" i="2"/>
  <c r="I28" i="2" s="1"/>
  <c r="J30" i="2" l="1"/>
  <c r="K29" i="2"/>
  <c r="I29" i="2" s="1"/>
  <c r="J31" i="2" l="1"/>
  <c r="K30" i="2"/>
  <c r="I30" i="2" s="1"/>
  <c r="J32" i="2" l="1"/>
  <c r="K31" i="2"/>
  <c r="I31" i="2" s="1"/>
  <c r="J33" i="2" l="1"/>
  <c r="K32" i="2"/>
  <c r="I32" i="2" s="1"/>
  <c r="J34" i="2" l="1"/>
  <c r="K33" i="2"/>
  <c r="I33" i="2" s="1"/>
  <c r="J35" i="2" l="1"/>
  <c r="K34" i="2"/>
  <c r="I34" i="2" s="1"/>
  <c r="J36" i="2" l="1"/>
  <c r="K35" i="2"/>
  <c r="I35" i="2" s="1"/>
  <c r="J37" i="2" l="1"/>
  <c r="K36" i="2"/>
  <c r="I36" i="2" s="1"/>
  <c r="J38" i="2" l="1"/>
  <c r="K37" i="2"/>
  <c r="I37" i="2" s="1"/>
  <c r="J39" i="2" l="1"/>
  <c r="K38" i="2"/>
  <c r="I38" i="2" s="1"/>
  <c r="J40" i="2" l="1"/>
  <c r="K39" i="2"/>
  <c r="I39" i="2" s="1"/>
  <c r="J41" i="2" l="1"/>
  <c r="K40" i="2"/>
  <c r="I40" i="2" s="1"/>
  <c r="J42" i="2" l="1"/>
  <c r="K41" i="2"/>
  <c r="I41" i="2" s="1"/>
  <c r="J43" i="2" l="1"/>
  <c r="K42" i="2"/>
  <c r="I42" i="2" s="1"/>
  <c r="J44" i="2" l="1"/>
  <c r="K43" i="2"/>
  <c r="I43" i="2" s="1"/>
  <c r="J45" i="2" l="1"/>
  <c r="K44" i="2"/>
  <c r="I44" i="2" s="1"/>
  <c r="J46" i="2" l="1"/>
  <c r="K45" i="2"/>
  <c r="I45" i="2" s="1"/>
  <c r="J47" i="2" l="1"/>
  <c r="K46" i="2"/>
  <c r="I46" i="2" s="1"/>
  <c r="J48" i="2" l="1"/>
  <c r="K47" i="2"/>
  <c r="I47" i="2" s="1"/>
  <c r="J49" i="2" l="1"/>
  <c r="K48" i="2"/>
  <c r="I48" i="2" s="1"/>
  <c r="J50" i="2" l="1"/>
  <c r="K49" i="2"/>
  <c r="I49" i="2" s="1"/>
  <c r="J51" i="2" l="1"/>
  <c r="K50" i="2"/>
  <c r="I50" i="2" s="1"/>
  <c r="J52" i="2" l="1"/>
  <c r="K51" i="2"/>
  <c r="I51" i="2" s="1"/>
  <c r="J53" i="2" l="1"/>
  <c r="K52" i="2"/>
  <c r="I52" i="2" s="1"/>
  <c r="J54" i="2" l="1"/>
  <c r="K53" i="2"/>
  <c r="I53" i="2" s="1"/>
  <c r="J55" i="2" l="1"/>
  <c r="K54" i="2"/>
  <c r="I54" i="2" s="1"/>
  <c r="J56" i="2" l="1"/>
  <c r="K55" i="2"/>
  <c r="I55" i="2" s="1"/>
  <c r="J57" i="2" l="1"/>
  <c r="K56" i="2"/>
  <c r="I56" i="2" s="1"/>
  <c r="J58" i="2" l="1"/>
  <c r="K57" i="2"/>
  <c r="I57" i="2" s="1"/>
  <c r="J59" i="2" l="1"/>
  <c r="K58" i="2"/>
  <c r="I58" i="2" s="1"/>
  <c r="J60" i="2" l="1"/>
  <c r="K59" i="2"/>
  <c r="I59" i="2" s="1"/>
  <c r="J61" i="2" l="1"/>
  <c r="K60" i="2"/>
  <c r="I60" i="2" s="1"/>
  <c r="J62" i="2" l="1"/>
  <c r="K61" i="2"/>
  <c r="I61" i="2" s="1"/>
  <c r="J63" i="2" l="1"/>
  <c r="K62" i="2"/>
  <c r="I62" i="2" s="1"/>
  <c r="J64" i="2" l="1"/>
  <c r="K63" i="2"/>
  <c r="I63" i="2" s="1"/>
  <c r="J65" i="2" l="1"/>
  <c r="K64" i="2"/>
  <c r="I64" i="2" s="1"/>
  <c r="J66" i="2" l="1"/>
  <c r="K65" i="2"/>
  <c r="I65" i="2" s="1"/>
  <c r="J67" i="2" l="1"/>
  <c r="K66" i="2"/>
  <c r="I66" i="2" s="1"/>
  <c r="J68" i="2" l="1"/>
  <c r="K67" i="2"/>
  <c r="I67" i="2" s="1"/>
  <c r="J69" i="2" l="1"/>
  <c r="K68" i="2"/>
  <c r="I68" i="2" s="1"/>
  <c r="J70" i="2" l="1"/>
  <c r="K69" i="2"/>
  <c r="I69" i="2" s="1"/>
  <c r="J71" i="2" l="1"/>
  <c r="K70" i="2"/>
  <c r="I70" i="2" s="1"/>
  <c r="J72" i="2" l="1"/>
  <c r="K71" i="2"/>
  <c r="I71" i="2" s="1"/>
  <c r="J73" i="2" l="1"/>
  <c r="K72" i="2"/>
  <c r="I72" i="2" s="1"/>
  <c r="J74" i="2" l="1"/>
  <c r="K73" i="2"/>
  <c r="I73" i="2" s="1"/>
  <c r="J75" i="2" l="1"/>
  <c r="K74" i="2"/>
  <c r="I74" i="2" s="1"/>
  <c r="J76" i="2" l="1"/>
  <c r="K75" i="2"/>
  <c r="I75" i="2" s="1"/>
  <c r="J77" i="2" l="1"/>
  <c r="K76" i="2"/>
  <c r="I76" i="2" s="1"/>
  <c r="J78" i="2" l="1"/>
  <c r="K77" i="2"/>
  <c r="I77" i="2" s="1"/>
  <c r="J79" i="2" l="1"/>
  <c r="K78" i="2"/>
  <c r="I78" i="2" s="1"/>
  <c r="J80" i="2" l="1"/>
  <c r="K79" i="2"/>
  <c r="I79" i="2" s="1"/>
  <c r="J81" i="2" l="1"/>
  <c r="K80" i="2"/>
  <c r="I80" i="2" s="1"/>
  <c r="J82" i="2" l="1"/>
  <c r="K81" i="2"/>
  <c r="I81" i="2" s="1"/>
  <c r="J83" i="2" l="1"/>
  <c r="K82" i="2"/>
  <c r="I82" i="2" s="1"/>
  <c r="J84" i="2" l="1"/>
  <c r="K83" i="2"/>
  <c r="I83" i="2" s="1"/>
  <c r="J85" i="2" l="1"/>
  <c r="K84" i="2"/>
  <c r="I84" i="2" s="1"/>
  <c r="J86" i="2" l="1"/>
  <c r="K85" i="2"/>
  <c r="I85" i="2" s="1"/>
  <c r="J87" i="2" l="1"/>
  <c r="K86" i="2"/>
  <c r="I86" i="2" s="1"/>
  <c r="J88" i="2" l="1"/>
  <c r="K87" i="2"/>
  <c r="I87" i="2" s="1"/>
  <c r="J89" i="2" l="1"/>
  <c r="K88" i="2"/>
  <c r="I88" i="2" s="1"/>
  <c r="J90" i="2" l="1"/>
  <c r="K89" i="2"/>
  <c r="I89" i="2" s="1"/>
  <c r="J91" i="2" l="1"/>
  <c r="K90" i="2"/>
  <c r="I90" i="2" s="1"/>
  <c r="J92" i="2" l="1"/>
  <c r="K91" i="2"/>
  <c r="I91" i="2" s="1"/>
  <c r="J93" i="2" l="1"/>
  <c r="K92" i="2"/>
  <c r="I92" i="2" s="1"/>
  <c r="J94" i="2" l="1"/>
  <c r="K93" i="2"/>
  <c r="I93" i="2" s="1"/>
  <c r="J95" i="2" l="1"/>
  <c r="K94" i="2"/>
  <c r="I94" i="2" s="1"/>
  <c r="J96" i="2" l="1"/>
  <c r="K95" i="2"/>
  <c r="I95" i="2" s="1"/>
  <c r="J97" i="2" l="1"/>
  <c r="K96" i="2"/>
  <c r="I96" i="2" s="1"/>
  <c r="J98" i="2" l="1"/>
  <c r="K97" i="2"/>
  <c r="I97" i="2" s="1"/>
  <c r="J99" i="2" l="1"/>
  <c r="K98" i="2"/>
  <c r="I98" i="2" s="1"/>
  <c r="J100" i="2" l="1"/>
  <c r="K100" i="2" s="1"/>
  <c r="K99" i="2"/>
  <c r="I99" i="2" s="1"/>
  <c r="I100" i="2" l="1"/>
  <c r="AP25" i="2" s="1"/>
  <c r="AQ25" i="2" s="1"/>
  <c r="G7" i="1" s="1"/>
  <c r="AV5" i="2" l="1"/>
  <c r="AT5" i="2"/>
  <c r="AR5" i="2"/>
  <c r="BB5" i="2"/>
  <c r="AZ5" i="2"/>
  <c r="AX5" i="2"/>
  <c r="O1" i="2" l="1"/>
  <c r="M1" i="2" s="1"/>
  <c r="N2" i="2"/>
  <c r="F7" i="1"/>
  <c r="AL10" i="2"/>
  <c r="AM10" i="2" s="1"/>
  <c r="O2" i="2" l="1"/>
  <c r="M2" i="2" s="1"/>
  <c r="N3" i="2"/>
  <c r="O3" i="2" l="1"/>
  <c r="M3" i="2" s="1"/>
  <c r="N4" i="2"/>
  <c r="O4" i="2" l="1"/>
  <c r="M4" i="2" s="1"/>
  <c r="N5" i="2"/>
  <c r="O5" i="2" l="1"/>
  <c r="M5" i="2" s="1"/>
  <c r="N6" i="2"/>
  <c r="O6" i="2" l="1"/>
  <c r="M6" i="2" s="1"/>
  <c r="N7" i="2"/>
  <c r="O7" i="2" l="1"/>
  <c r="M7" i="2" s="1"/>
  <c r="N8" i="2"/>
  <c r="O8" i="2" l="1"/>
  <c r="M8" i="2" s="1"/>
  <c r="N9" i="2"/>
  <c r="O9" i="2" l="1"/>
  <c r="M9" i="2" s="1"/>
  <c r="N10" i="2"/>
  <c r="O10" i="2" l="1"/>
  <c r="M10" i="2" s="1"/>
  <c r="N11" i="2"/>
  <c r="O11" i="2" l="1"/>
  <c r="M11" i="2" s="1"/>
  <c r="N12" i="2"/>
  <c r="O12" i="2" l="1"/>
  <c r="M12" i="2" s="1"/>
  <c r="N13" i="2"/>
  <c r="O13" i="2" l="1"/>
  <c r="M13" i="2" s="1"/>
  <c r="N14" i="2"/>
  <c r="O14" i="2" l="1"/>
  <c r="M14" i="2" s="1"/>
  <c r="N15" i="2"/>
  <c r="N16" i="2" l="1"/>
  <c r="O15" i="2"/>
  <c r="M15" i="2" s="1"/>
  <c r="O16" i="2" l="1"/>
  <c r="M16" i="2" s="1"/>
  <c r="N17" i="2"/>
  <c r="O17" i="2" l="1"/>
  <c r="M17" i="2" s="1"/>
  <c r="N18" i="2"/>
  <c r="O18" i="2" l="1"/>
  <c r="M18" i="2" s="1"/>
  <c r="N19" i="2"/>
  <c r="O19" i="2" l="1"/>
  <c r="M19" i="2" s="1"/>
  <c r="N20" i="2"/>
  <c r="O20" i="2" l="1"/>
  <c r="M20" i="2" s="1"/>
  <c r="N21" i="2"/>
  <c r="O21" i="2" l="1"/>
  <c r="M21" i="2" s="1"/>
  <c r="N22" i="2"/>
  <c r="O22" i="2" l="1"/>
  <c r="M22" i="2" s="1"/>
  <c r="N23" i="2"/>
  <c r="N24" i="2" l="1"/>
  <c r="O23" i="2"/>
  <c r="M23" i="2" s="1"/>
  <c r="N25" i="2" l="1"/>
  <c r="O24" i="2"/>
  <c r="M24" i="2" s="1"/>
  <c r="N26" i="2" l="1"/>
  <c r="O25" i="2"/>
  <c r="M25" i="2" s="1"/>
  <c r="N27" i="2" l="1"/>
  <c r="O26" i="2"/>
  <c r="M26" i="2" s="1"/>
  <c r="N28" i="2" l="1"/>
  <c r="O27" i="2"/>
  <c r="M27" i="2" s="1"/>
  <c r="N29" i="2" l="1"/>
  <c r="O28" i="2"/>
  <c r="M28" i="2" s="1"/>
  <c r="N30" i="2" l="1"/>
  <c r="O29" i="2"/>
  <c r="M29" i="2" s="1"/>
  <c r="N31" i="2" l="1"/>
  <c r="O30" i="2"/>
  <c r="M30" i="2" s="1"/>
  <c r="N32" i="2" l="1"/>
  <c r="O31" i="2"/>
  <c r="M31" i="2" s="1"/>
  <c r="N33" i="2" l="1"/>
  <c r="O32" i="2"/>
  <c r="M32" i="2" s="1"/>
  <c r="N34" i="2" l="1"/>
  <c r="O33" i="2"/>
  <c r="M33" i="2" s="1"/>
  <c r="N35" i="2" l="1"/>
  <c r="O34" i="2"/>
  <c r="M34" i="2" s="1"/>
  <c r="N36" i="2" l="1"/>
  <c r="O35" i="2"/>
  <c r="M35" i="2" s="1"/>
  <c r="N37" i="2" l="1"/>
  <c r="O36" i="2"/>
  <c r="M36" i="2" s="1"/>
  <c r="N38" i="2" l="1"/>
  <c r="O37" i="2"/>
  <c r="M37" i="2" s="1"/>
  <c r="N39" i="2" l="1"/>
  <c r="O38" i="2"/>
  <c r="M38" i="2" s="1"/>
  <c r="N40" i="2" l="1"/>
  <c r="O39" i="2"/>
  <c r="M39" i="2" s="1"/>
  <c r="N41" i="2" l="1"/>
  <c r="O40" i="2"/>
  <c r="M40" i="2" s="1"/>
  <c r="N42" i="2" l="1"/>
  <c r="O41" i="2"/>
  <c r="M41" i="2" s="1"/>
  <c r="N43" i="2" l="1"/>
  <c r="O42" i="2"/>
  <c r="M42" i="2" s="1"/>
  <c r="N44" i="2" l="1"/>
  <c r="O43" i="2"/>
  <c r="M43" i="2" s="1"/>
  <c r="N45" i="2" l="1"/>
  <c r="O44" i="2"/>
  <c r="M44" i="2" s="1"/>
  <c r="N46" i="2" l="1"/>
  <c r="O45" i="2"/>
  <c r="M45" i="2" s="1"/>
  <c r="N47" i="2" l="1"/>
  <c r="O46" i="2"/>
  <c r="M46" i="2" s="1"/>
  <c r="N48" i="2" l="1"/>
  <c r="O47" i="2"/>
  <c r="M47" i="2" s="1"/>
  <c r="N49" i="2" l="1"/>
  <c r="O48" i="2"/>
  <c r="M48" i="2" s="1"/>
  <c r="N50" i="2" l="1"/>
  <c r="O49" i="2"/>
  <c r="M49" i="2" s="1"/>
  <c r="N51" i="2" l="1"/>
  <c r="O50" i="2"/>
  <c r="M50" i="2" s="1"/>
  <c r="N52" i="2" l="1"/>
  <c r="O51" i="2"/>
  <c r="M51" i="2" s="1"/>
  <c r="N53" i="2" l="1"/>
  <c r="O52" i="2"/>
  <c r="M52" i="2" s="1"/>
  <c r="N54" i="2" l="1"/>
  <c r="O53" i="2"/>
  <c r="M53" i="2" s="1"/>
  <c r="N55" i="2" l="1"/>
  <c r="O54" i="2"/>
  <c r="M54" i="2" s="1"/>
  <c r="N56" i="2" l="1"/>
  <c r="O55" i="2"/>
  <c r="M55" i="2" s="1"/>
  <c r="N57" i="2" l="1"/>
  <c r="O56" i="2"/>
  <c r="M56" i="2" s="1"/>
  <c r="N58" i="2" l="1"/>
  <c r="O57" i="2"/>
  <c r="M57" i="2" s="1"/>
  <c r="N59" i="2" l="1"/>
  <c r="O58" i="2"/>
  <c r="M58" i="2" s="1"/>
  <c r="N60" i="2" l="1"/>
  <c r="O59" i="2"/>
  <c r="M59" i="2" s="1"/>
  <c r="N61" i="2" l="1"/>
  <c r="O60" i="2"/>
  <c r="M60" i="2" s="1"/>
  <c r="N62" i="2" l="1"/>
  <c r="O61" i="2"/>
  <c r="M61" i="2" s="1"/>
  <c r="N63" i="2" l="1"/>
  <c r="O62" i="2"/>
  <c r="M62" i="2" s="1"/>
  <c r="N64" i="2" l="1"/>
  <c r="O63" i="2"/>
  <c r="M63" i="2" s="1"/>
  <c r="N65" i="2" l="1"/>
  <c r="O64" i="2"/>
  <c r="M64" i="2" s="1"/>
  <c r="N66" i="2" l="1"/>
  <c r="O65" i="2"/>
  <c r="M65" i="2" s="1"/>
  <c r="N67" i="2" l="1"/>
  <c r="O66" i="2"/>
  <c r="M66" i="2" s="1"/>
  <c r="N68" i="2" l="1"/>
  <c r="O67" i="2"/>
  <c r="M67" i="2" s="1"/>
  <c r="N69" i="2" l="1"/>
  <c r="O68" i="2"/>
  <c r="M68" i="2" s="1"/>
  <c r="N70" i="2" l="1"/>
  <c r="O69" i="2"/>
  <c r="M69" i="2" s="1"/>
  <c r="N71" i="2" l="1"/>
  <c r="O70" i="2"/>
  <c r="M70" i="2" s="1"/>
  <c r="N72" i="2" l="1"/>
  <c r="O71" i="2"/>
  <c r="M71" i="2" s="1"/>
  <c r="N73" i="2" l="1"/>
  <c r="O72" i="2"/>
  <c r="M72" i="2" s="1"/>
  <c r="N74" i="2" l="1"/>
  <c r="O73" i="2"/>
  <c r="M73" i="2" s="1"/>
  <c r="N75" i="2" l="1"/>
  <c r="O74" i="2"/>
  <c r="M74" i="2" s="1"/>
  <c r="N76" i="2" l="1"/>
  <c r="O75" i="2"/>
  <c r="M75" i="2" s="1"/>
  <c r="N77" i="2" l="1"/>
  <c r="O76" i="2"/>
  <c r="M76" i="2" s="1"/>
  <c r="N78" i="2" l="1"/>
  <c r="O77" i="2"/>
  <c r="M77" i="2" s="1"/>
  <c r="N79" i="2" l="1"/>
  <c r="O78" i="2"/>
  <c r="M78" i="2" s="1"/>
  <c r="N80" i="2" l="1"/>
  <c r="O79" i="2"/>
  <c r="M79" i="2" s="1"/>
  <c r="N81" i="2" l="1"/>
  <c r="O80" i="2"/>
  <c r="M80" i="2" s="1"/>
  <c r="N82" i="2" l="1"/>
  <c r="O81" i="2"/>
  <c r="M81" i="2" s="1"/>
  <c r="N83" i="2" l="1"/>
  <c r="O82" i="2"/>
  <c r="M82" i="2" s="1"/>
  <c r="N84" i="2" l="1"/>
  <c r="O83" i="2"/>
  <c r="M83" i="2" s="1"/>
  <c r="N85" i="2" l="1"/>
  <c r="O84" i="2"/>
  <c r="M84" i="2" s="1"/>
  <c r="N86" i="2" l="1"/>
  <c r="O85" i="2"/>
  <c r="M85" i="2" s="1"/>
  <c r="N87" i="2" l="1"/>
  <c r="O86" i="2"/>
  <c r="M86" i="2" s="1"/>
  <c r="N88" i="2" l="1"/>
  <c r="O87" i="2"/>
  <c r="M87" i="2" s="1"/>
  <c r="N89" i="2" l="1"/>
  <c r="O88" i="2"/>
  <c r="M88" i="2" s="1"/>
  <c r="N90" i="2" l="1"/>
  <c r="O89" i="2"/>
  <c r="M89" i="2" s="1"/>
  <c r="N91" i="2" l="1"/>
  <c r="O90" i="2"/>
  <c r="M90" i="2" s="1"/>
  <c r="N92" i="2" l="1"/>
  <c r="O91" i="2"/>
  <c r="M91" i="2" s="1"/>
  <c r="N93" i="2" l="1"/>
  <c r="O92" i="2"/>
  <c r="M92" i="2" s="1"/>
  <c r="N94" i="2" l="1"/>
  <c r="O93" i="2"/>
  <c r="M93" i="2" s="1"/>
  <c r="N95" i="2" l="1"/>
  <c r="O94" i="2"/>
  <c r="M94" i="2" s="1"/>
  <c r="N96" i="2" l="1"/>
  <c r="O95" i="2"/>
  <c r="M95" i="2" s="1"/>
  <c r="N97" i="2" l="1"/>
  <c r="O96" i="2"/>
  <c r="M96" i="2" s="1"/>
  <c r="N98" i="2" l="1"/>
  <c r="O97" i="2"/>
  <c r="M97" i="2" s="1"/>
  <c r="N99" i="2" l="1"/>
  <c r="O98" i="2"/>
  <c r="M98" i="2" s="1"/>
  <c r="N100" i="2" l="1"/>
  <c r="O100" i="2" s="1"/>
  <c r="O99" i="2"/>
  <c r="M99" i="2" s="1"/>
  <c r="M100" i="2" l="1"/>
  <c r="AP26" i="2" s="1"/>
  <c r="AQ26" i="2" s="1"/>
  <c r="G8" i="1" s="1"/>
  <c r="BB7" i="2" l="1"/>
  <c r="AT7" i="2"/>
  <c r="AZ7" i="2"/>
  <c r="AX7" i="2"/>
  <c r="AV7" i="2"/>
  <c r="S1" i="2" l="1"/>
  <c r="Q1" i="2" s="1"/>
  <c r="R2" i="2"/>
  <c r="AL11" i="2"/>
  <c r="AM11" i="2" s="1"/>
  <c r="F8" i="1"/>
  <c r="S2" i="2" l="1"/>
  <c r="Q2" i="2" s="1"/>
  <c r="R3" i="2"/>
  <c r="S3" i="2" l="1"/>
  <c r="Q3" i="2" s="1"/>
  <c r="R4" i="2"/>
  <c r="S4" i="2" l="1"/>
  <c r="Q4" i="2" s="1"/>
  <c r="R5" i="2"/>
  <c r="S5" i="2" l="1"/>
  <c r="Q5" i="2" s="1"/>
  <c r="R6" i="2"/>
  <c r="S6" i="2" l="1"/>
  <c r="Q6" i="2" s="1"/>
  <c r="R7" i="2"/>
  <c r="S7" i="2" l="1"/>
  <c r="Q7" i="2" s="1"/>
  <c r="R8" i="2"/>
  <c r="S8" i="2" l="1"/>
  <c r="Q8" i="2" s="1"/>
  <c r="R9" i="2"/>
  <c r="S9" i="2" l="1"/>
  <c r="Q9" i="2" s="1"/>
  <c r="R10" i="2"/>
  <c r="S10" i="2" l="1"/>
  <c r="Q10" i="2" s="1"/>
  <c r="R11" i="2"/>
  <c r="S11" i="2" l="1"/>
  <c r="Q11" i="2" s="1"/>
  <c r="R12" i="2"/>
  <c r="S12" i="2" l="1"/>
  <c r="Q12" i="2" s="1"/>
  <c r="R13" i="2"/>
  <c r="S13" i="2" l="1"/>
  <c r="Q13" i="2" s="1"/>
  <c r="R14" i="2"/>
  <c r="S14" i="2" l="1"/>
  <c r="Q14" i="2" s="1"/>
  <c r="R15" i="2"/>
  <c r="R16" i="2" l="1"/>
  <c r="S15" i="2"/>
  <c r="Q15" i="2" s="1"/>
  <c r="S16" i="2" l="1"/>
  <c r="Q16" i="2" s="1"/>
  <c r="R17" i="2"/>
  <c r="S17" i="2" l="1"/>
  <c r="Q17" i="2" s="1"/>
  <c r="R18" i="2"/>
  <c r="S18" i="2" l="1"/>
  <c r="Q18" i="2" s="1"/>
  <c r="R19" i="2"/>
  <c r="S19" i="2" l="1"/>
  <c r="Q19" i="2" s="1"/>
  <c r="R20" i="2"/>
  <c r="S20" i="2" l="1"/>
  <c r="Q20" i="2" s="1"/>
  <c r="R21" i="2"/>
  <c r="S21" i="2" l="1"/>
  <c r="Q21" i="2" s="1"/>
  <c r="R22" i="2"/>
  <c r="S22" i="2" l="1"/>
  <c r="Q22" i="2" s="1"/>
  <c r="R23" i="2"/>
  <c r="R24" i="2" l="1"/>
  <c r="S23" i="2"/>
  <c r="Q23" i="2" s="1"/>
  <c r="R25" i="2" l="1"/>
  <c r="S24" i="2"/>
  <c r="Q24" i="2" s="1"/>
  <c r="R26" i="2" l="1"/>
  <c r="S25" i="2"/>
  <c r="Q25" i="2" s="1"/>
  <c r="R27" i="2" l="1"/>
  <c r="S26" i="2"/>
  <c r="Q26" i="2" s="1"/>
  <c r="R28" i="2" l="1"/>
  <c r="S27" i="2"/>
  <c r="Q27" i="2" s="1"/>
  <c r="R29" i="2" l="1"/>
  <c r="S28" i="2"/>
  <c r="Q28" i="2" s="1"/>
  <c r="R30" i="2" l="1"/>
  <c r="S29" i="2"/>
  <c r="Q29" i="2" s="1"/>
  <c r="R31" i="2" l="1"/>
  <c r="S30" i="2"/>
  <c r="Q30" i="2" s="1"/>
  <c r="R32" i="2" l="1"/>
  <c r="S31" i="2"/>
  <c r="Q31" i="2" s="1"/>
  <c r="R33" i="2" l="1"/>
  <c r="S32" i="2"/>
  <c r="Q32" i="2" s="1"/>
  <c r="R34" i="2" l="1"/>
  <c r="S33" i="2"/>
  <c r="Q33" i="2" s="1"/>
  <c r="R35" i="2" l="1"/>
  <c r="S34" i="2"/>
  <c r="Q34" i="2" s="1"/>
  <c r="R36" i="2" l="1"/>
  <c r="S35" i="2"/>
  <c r="Q35" i="2" s="1"/>
  <c r="R37" i="2" l="1"/>
  <c r="S36" i="2"/>
  <c r="Q36" i="2" s="1"/>
  <c r="R38" i="2" l="1"/>
  <c r="S37" i="2"/>
  <c r="Q37" i="2" s="1"/>
  <c r="R39" i="2" l="1"/>
  <c r="S38" i="2"/>
  <c r="Q38" i="2" s="1"/>
  <c r="R40" i="2" l="1"/>
  <c r="S39" i="2"/>
  <c r="Q39" i="2" s="1"/>
  <c r="R41" i="2" l="1"/>
  <c r="S40" i="2"/>
  <c r="Q40" i="2" s="1"/>
  <c r="R42" i="2" l="1"/>
  <c r="S41" i="2"/>
  <c r="Q41" i="2" s="1"/>
  <c r="R43" i="2" l="1"/>
  <c r="S42" i="2"/>
  <c r="Q42" i="2" s="1"/>
  <c r="R44" i="2" l="1"/>
  <c r="S43" i="2"/>
  <c r="Q43" i="2" s="1"/>
  <c r="R45" i="2" l="1"/>
  <c r="S44" i="2"/>
  <c r="Q44" i="2" s="1"/>
  <c r="R46" i="2" l="1"/>
  <c r="S45" i="2"/>
  <c r="Q45" i="2" s="1"/>
  <c r="R47" i="2" l="1"/>
  <c r="S46" i="2"/>
  <c r="Q46" i="2" s="1"/>
  <c r="R48" i="2" l="1"/>
  <c r="S47" i="2"/>
  <c r="Q47" i="2" s="1"/>
  <c r="R49" i="2" l="1"/>
  <c r="S48" i="2"/>
  <c r="Q48" i="2" s="1"/>
  <c r="R50" i="2" l="1"/>
  <c r="S49" i="2"/>
  <c r="Q49" i="2" s="1"/>
  <c r="R51" i="2" l="1"/>
  <c r="S50" i="2"/>
  <c r="Q50" i="2" s="1"/>
  <c r="R52" i="2" l="1"/>
  <c r="S51" i="2"/>
  <c r="Q51" i="2" s="1"/>
  <c r="R53" i="2" l="1"/>
  <c r="S52" i="2"/>
  <c r="Q52" i="2" s="1"/>
  <c r="R54" i="2" l="1"/>
  <c r="S53" i="2"/>
  <c r="Q53" i="2" s="1"/>
  <c r="R55" i="2" l="1"/>
  <c r="S54" i="2"/>
  <c r="Q54" i="2" s="1"/>
  <c r="R56" i="2" l="1"/>
  <c r="S55" i="2"/>
  <c r="Q55" i="2" s="1"/>
  <c r="R57" i="2" l="1"/>
  <c r="S56" i="2"/>
  <c r="Q56" i="2" s="1"/>
  <c r="R58" i="2" l="1"/>
  <c r="S57" i="2"/>
  <c r="Q57" i="2" s="1"/>
  <c r="R59" i="2" l="1"/>
  <c r="S58" i="2"/>
  <c r="Q58" i="2" s="1"/>
  <c r="R60" i="2" l="1"/>
  <c r="S59" i="2"/>
  <c r="Q59" i="2" s="1"/>
  <c r="R61" i="2" l="1"/>
  <c r="S60" i="2"/>
  <c r="Q60" i="2" s="1"/>
  <c r="R62" i="2" l="1"/>
  <c r="S61" i="2"/>
  <c r="Q61" i="2" s="1"/>
  <c r="R63" i="2" l="1"/>
  <c r="S62" i="2"/>
  <c r="Q62" i="2" s="1"/>
  <c r="R64" i="2" l="1"/>
  <c r="S63" i="2"/>
  <c r="Q63" i="2" s="1"/>
  <c r="R65" i="2" l="1"/>
  <c r="S64" i="2"/>
  <c r="Q64" i="2" s="1"/>
  <c r="R66" i="2" l="1"/>
  <c r="S65" i="2"/>
  <c r="Q65" i="2" s="1"/>
  <c r="R67" i="2" l="1"/>
  <c r="S66" i="2"/>
  <c r="Q66" i="2" s="1"/>
  <c r="R68" i="2" l="1"/>
  <c r="S67" i="2"/>
  <c r="Q67" i="2" s="1"/>
  <c r="R69" i="2" l="1"/>
  <c r="S68" i="2"/>
  <c r="Q68" i="2" s="1"/>
  <c r="R70" i="2" l="1"/>
  <c r="S69" i="2"/>
  <c r="Q69" i="2" s="1"/>
  <c r="R71" i="2" l="1"/>
  <c r="S70" i="2"/>
  <c r="Q70" i="2" s="1"/>
  <c r="R72" i="2" l="1"/>
  <c r="S71" i="2"/>
  <c r="Q71" i="2" s="1"/>
  <c r="R73" i="2" l="1"/>
  <c r="S72" i="2"/>
  <c r="Q72" i="2" s="1"/>
  <c r="R74" i="2" l="1"/>
  <c r="S73" i="2"/>
  <c r="Q73" i="2" s="1"/>
  <c r="R75" i="2" l="1"/>
  <c r="S74" i="2"/>
  <c r="Q74" i="2" s="1"/>
  <c r="R76" i="2" l="1"/>
  <c r="S75" i="2"/>
  <c r="Q75" i="2" s="1"/>
  <c r="R77" i="2" l="1"/>
  <c r="S76" i="2"/>
  <c r="Q76" i="2" s="1"/>
  <c r="R78" i="2" l="1"/>
  <c r="S77" i="2"/>
  <c r="Q77" i="2" s="1"/>
  <c r="R79" i="2" l="1"/>
  <c r="S78" i="2"/>
  <c r="Q78" i="2" s="1"/>
  <c r="R80" i="2" l="1"/>
  <c r="S79" i="2"/>
  <c r="Q79" i="2" s="1"/>
  <c r="R81" i="2" l="1"/>
  <c r="S80" i="2"/>
  <c r="Q80" i="2" s="1"/>
  <c r="R82" i="2" l="1"/>
  <c r="S81" i="2"/>
  <c r="Q81" i="2" s="1"/>
  <c r="R83" i="2" l="1"/>
  <c r="S82" i="2"/>
  <c r="Q82" i="2" s="1"/>
  <c r="R84" i="2" l="1"/>
  <c r="S83" i="2"/>
  <c r="Q83" i="2" s="1"/>
  <c r="R85" i="2" l="1"/>
  <c r="S84" i="2"/>
  <c r="Q84" i="2" s="1"/>
  <c r="R86" i="2" l="1"/>
  <c r="S85" i="2"/>
  <c r="Q85" i="2" s="1"/>
  <c r="R87" i="2" l="1"/>
  <c r="S86" i="2"/>
  <c r="Q86" i="2" s="1"/>
  <c r="R88" i="2" l="1"/>
  <c r="S87" i="2"/>
  <c r="Q87" i="2" s="1"/>
  <c r="R89" i="2" l="1"/>
  <c r="S88" i="2"/>
  <c r="Q88" i="2" s="1"/>
  <c r="R90" i="2" l="1"/>
  <c r="S89" i="2"/>
  <c r="Q89" i="2" s="1"/>
  <c r="R91" i="2" l="1"/>
  <c r="S90" i="2"/>
  <c r="Q90" i="2" s="1"/>
  <c r="R92" i="2" l="1"/>
  <c r="S91" i="2"/>
  <c r="Q91" i="2" s="1"/>
  <c r="R93" i="2" l="1"/>
  <c r="S92" i="2"/>
  <c r="Q92" i="2" s="1"/>
  <c r="R94" i="2" l="1"/>
  <c r="S93" i="2"/>
  <c r="Q93" i="2" s="1"/>
  <c r="R95" i="2" l="1"/>
  <c r="S94" i="2"/>
  <c r="Q94" i="2" s="1"/>
  <c r="R96" i="2" l="1"/>
  <c r="S95" i="2"/>
  <c r="Q95" i="2" s="1"/>
  <c r="R97" i="2" l="1"/>
  <c r="S96" i="2"/>
  <c r="Q96" i="2" s="1"/>
  <c r="R98" i="2" l="1"/>
  <c r="S97" i="2"/>
  <c r="Q97" i="2" s="1"/>
  <c r="R99" i="2" l="1"/>
  <c r="S98" i="2"/>
  <c r="Q98" i="2" s="1"/>
  <c r="R100" i="2" l="1"/>
  <c r="S100" i="2" s="1"/>
  <c r="S99" i="2"/>
  <c r="Q99" i="2" s="1"/>
  <c r="Q100" i="2" l="1"/>
  <c r="AP27" i="2" s="1"/>
  <c r="AQ27" i="2" s="1"/>
  <c r="G9" i="1" s="1"/>
  <c r="AZ9" i="2" l="1"/>
  <c r="AV9" i="2"/>
  <c r="BB9" i="2"/>
  <c r="AX9" i="2"/>
  <c r="W1" i="2" l="1"/>
  <c r="U1" i="2" s="1"/>
  <c r="V2" i="2"/>
  <c r="AL12" i="2"/>
  <c r="AM12" i="2" s="1"/>
  <c r="F9" i="1"/>
  <c r="W2" i="2" l="1"/>
  <c r="U2" i="2" s="1"/>
  <c r="V3" i="2"/>
  <c r="W3" i="2" l="1"/>
  <c r="U3" i="2" s="1"/>
  <c r="V4" i="2"/>
  <c r="W4" i="2" l="1"/>
  <c r="U4" i="2" s="1"/>
  <c r="V5" i="2"/>
  <c r="W5" i="2" l="1"/>
  <c r="U5" i="2" s="1"/>
  <c r="V6" i="2"/>
  <c r="W6" i="2" l="1"/>
  <c r="U6" i="2" s="1"/>
  <c r="V7" i="2"/>
  <c r="W7" i="2" l="1"/>
  <c r="U7" i="2" s="1"/>
  <c r="V8" i="2"/>
  <c r="W8" i="2" l="1"/>
  <c r="U8" i="2" s="1"/>
  <c r="V9" i="2"/>
  <c r="W9" i="2" l="1"/>
  <c r="U9" i="2" s="1"/>
  <c r="V10" i="2"/>
  <c r="W10" i="2" l="1"/>
  <c r="U10" i="2" s="1"/>
  <c r="V11" i="2"/>
  <c r="W11" i="2" l="1"/>
  <c r="U11" i="2" s="1"/>
  <c r="V12" i="2"/>
  <c r="W12" i="2" l="1"/>
  <c r="U12" i="2" s="1"/>
  <c r="V13" i="2"/>
  <c r="W13" i="2" l="1"/>
  <c r="U13" i="2" s="1"/>
  <c r="V14" i="2"/>
  <c r="W14" i="2" l="1"/>
  <c r="U14" i="2" s="1"/>
  <c r="V15" i="2"/>
  <c r="V16" i="2" l="1"/>
  <c r="W15" i="2"/>
  <c r="U15" i="2" s="1"/>
  <c r="W16" i="2" l="1"/>
  <c r="U16" i="2" s="1"/>
  <c r="V17" i="2"/>
  <c r="W17" i="2" l="1"/>
  <c r="U17" i="2" s="1"/>
  <c r="V18" i="2"/>
  <c r="W18" i="2" l="1"/>
  <c r="U18" i="2" s="1"/>
  <c r="V19" i="2"/>
  <c r="W19" i="2" l="1"/>
  <c r="U19" i="2" s="1"/>
  <c r="V20" i="2"/>
  <c r="W20" i="2" l="1"/>
  <c r="U20" i="2" s="1"/>
  <c r="V21" i="2"/>
  <c r="W21" i="2" l="1"/>
  <c r="U21" i="2" s="1"/>
  <c r="V22" i="2"/>
  <c r="W22" i="2" l="1"/>
  <c r="U22" i="2" s="1"/>
  <c r="V23" i="2"/>
  <c r="V24" i="2" l="1"/>
  <c r="W23" i="2"/>
  <c r="U23" i="2" s="1"/>
  <c r="V25" i="2" l="1"/>
  <c r="W24" i="2"/>
  <c r="U24" i="2" s="1"/>
  <c r="V26" i="2" l="1"/>
  <c r="W25" i="2"/>
  <c r="U25" i="2" s="1"/>
  <c r="V27" i="2" l="1"/>
  <c r="W26" i="2"/>
  <c r="U26" i="2" s="1"/>
  <c r="V28" i="2" l="1"/>
  <c r="W27" i="2"/>
  <c r="U27" i="2" s="1"/>
  <c r="V29" i="2" l="1"/>
  <c r="W28" i="2"/>
  <c r="U28" i="2" s="1"/>
  <c r="V30" i="2" l="1"/>
  <c r="W29" i="2"/>
  <c r="U29" i="2" s="1"/>
  <c r="V31" i="2" l="1"/>
  <c r="W30" i="2"/>
  <c r="U30" i="2" s="1"/>
  <c r="V32" i="2" l="1"/>
  <c r="W31" i="2"/>
  <c r="U31" i="2" s="1"/>
  <c r="V33" i="2" l="1"/>
  <c r="W32" i="2"/>
  <c r="U32" i="2" s="1"/>
  <c r="V34" i="2" l="1"/>
  <c r="W33" i="2"/>
  <c r="U33" i="2" s="1"/>
  <c r="V35" i="2" l="1"/>
  <c r="W34" i="2"/>
  <c r="U34" i="2" s="1"/>
  <c r="V36" i="2" l="1"/>
  <c r="W35" i="2"/>
  <c r="U35" i="2" s="1"/>
  <c r="V37" i="2" l="1"/>
  <c r="W36" i="2"/>
  <c r="U36" i="2" s="1"/>
  <c r="V38" i="2" l="1"/>
  <c r="W37" i="2"/>
  <c r="U37" i="2" s="1"/>
  <c r="V39" i="2" l="1"/>
  <c r="W38" i="2"/>
  <c r="U38" i="2" s="1"/>
  <c r="V40" i="2" l="1"/>
  <c r="W39" i="2"/>
  <c r="U39" i="2" s="1"/>
  <c r="V41" i="2" l="1"/>
  <c r="W40" i="2"/>
  <c r="U40" i="2" s="1"/>
  <c r="V42" i="2" l="1"/>
  <c r="W41" i="2"/>
  <c r="U41" i="2" s="1"/>
  <c r="V43" i="2" l="1"/>
  <c r="W42" i="2"/>
  <c r="U42" i="2" s="1"/>
  <c r="V44" i="2" l="1"/>
  <c r="W43" i="2"/>
  <c r="U43" i="2" s="1"/>
  <c r="V45" i="2" l="1"/>
  <c r="W44" i="2"/>
  <c r="U44" i="2" s="1"/>
  <c r="V46" i="2" l="1"/>
  <c r="W45" i="2"/>
  <c r="U45" i="2" s="1"/>
  <c r="V47" i="2" l="1"/>
  <c r="W46" i="2"/>
  <c r="U46" i="2" s="1"/>
  <c r="V48" i="2" l="1"/>
  <c r="W47" i="2"/>
  <c r="U47" i="2" s="1"/>
  <c r="V49" i="2" l="1"/>
  <c r="W48" i="2"/>
  <c r="U48" i="2" s="1"/>
  <c r="V50" i="2" l="1"/>
  <c r="W49" i="2"/>
  <c r="U49" i="2" s="1"/>
  <c r="V51" i="2" l="1"/>
  <c r="W50" i="2"/>
  <c r="U50" i="2" s="1"/>
  <c r="V52" i="2" l="1"/>
  <c r="W51" i="2"/>
  <c r="U51" i="2" s="1"/>
  <c r="V53" i="2" l="1"/>
  <c r="W52" i="2"/>
  <c r="U52" i="2" s="1"/>
  <c r="V54" i="2" l="1"/>
  <c r="W53" i="2"/>
  <c r="U53" i="2" s="1"/>
  <c r="V55" i="2" l="1"/>
  <c r="W54" i="2"/>
  <c r="U54" i="2" s="1"/>
  <c r="V56" i="2" l="1"/>
  <c r="W55" i="2"/>
  <c r="U55" i="2" s="1"/>
  <c r="V57" i="2" l="1"/>
  <c r="W56" i="2"/>
  <c r="U56" i="2" s="1"/>
  <c r="V58" i="2" l="1"/>
  <c r="W57" i="2"/>
  <c r="U57" i="2" s="1"/>
  <c r="V59" i="2" l="1"/>
  <c r="W58" i="2"/>
  <c r="U58" i="2" s="1"/>
  <c r="V60" i="2" l="1"/>
  <c r="W59" i="2"/>
  <c r="U59" i="2" s="1"/>
  <c r="V61" i="2" l="1"/>
  <c r="W60" i="2"/>
  <c r="U60" i="2" s="1"/>
  <c r="V62" i="2" l="1"/>
  <c r="W61" i="2"/>
  <c r="U61" i="2" s="1"/>
  <c r="V63" i="2" l="1"/>
  <c r="W62" i="2"/>
  <c r="U62" i="2" s="1"/>
  <c r="V64" i="2" l="1"/>
  <c r="W63" i="2"/>
  <c r="U63" i="2" s="1"/>
  <c r="V65" i="2" l="1"/>
  <c r="W64" i="2"/>
  <c r="U64" i="2" s="1"/>
  <c r="V66" i="2" l="1"/>
  <c r="W65" i="2"/>
  <c r="U65" i="2" s="1"/>
  <c r="V67" i="2" l="1"/>
  <c r="W66" i="2"/>
  <c r="U66" i="2" s="1"/>
  <c r="V68" i="2" l="1"/>
  <c r="W67" i="2"/>
  <c r="U67" i="2" s="1"/>
  <c r="V69" i="2" l="1"/>
  <c r="W68" i="2"/>
  <c r="U68" i="2" s="1"/>
  <c r="V70" i="2" l="1"/>
  <c r="W69" i="2"/>
  <c r="U69" i="2" s="1"/>
  <c r="V71" i="2" l="1"/>
  <c r="W70" i="2"/>
  <c r="U70" i="2" s="1"/>
  <c r="V72" i="2" l="1"/>
  <c r="W71" i="2"/>
  <c r="U71" i="2" s="1"/>
  <c r="V73" i="2" l="1"/>
  <c r="W72" i="2"/>
  <c r="U72" i="2" s="1"/>
  <c r="V74" i="2" l="1"/>
  <c r="W73" i="2"/>
  <c r="U73" i="2" s="1"/>
  <c r="V75" i="2" l="1"/>
  <c r="W74" i="2"/>
  <c r="U74" i="2" s="1"/>
  <c r="V76" i="2" l="1"/>
  <c r="W75" i="2"/>
  <c r="U75" i="2" s="1"/>
  <c r="V77" i="2" l="1"/>
  <c r="W76" i="2"/>
  <c r="U76" i="2" s="1"/>
  <c r="V78" i="2" l="1"/>
  <c r="W77" i="2"/>
  <c r="U77" i="2" s="1"/>
  <c r="V79" i="2" l="1"/>
  <c r="W78" i="2"/>
  <c r="U78" i="2" s="1"/>
  <c r="V80" i="2" l="1"/>
  <c r="W79" i="2"/>
  <c r="U79" i="2" s="1"/>
  <c r="V81" i="2" l="1"/>
  <c r="W80" i="2"/>
  <c r="U80" i="2" s="1"/>
  <c r="V82" i="2" l="1"/>
  <c r="W81" i="2"/>
  <c r="U81" i="2" s="1"/>
  <c r="V83" i="2" l="1"/>
  <c r="W82" i="2"/>
  <c r="U82" i="2" s="1"/>
  <c r="V84" i="2" l="1"/>
  <c r="W83" i="2"/>
  <c r="U83" i="2" s="1"/>
  <c r="V85" i="2" l="1"/>
  <c r="W84" i="2"/>
  <c r="U84" i="2" s="1"/>
  <c r="V86" i="2" l="1"/>
  <c r="W85" i="2"/>
  <c r="U85" i="2" s="1"/>
  <c r="V87" i="2" l="1"/>
  <c r="W86" i="2"/>
  <c r="U86" i="2" s="1"/>
  <c r="V88" i="2" l="1"/>
  <c r="W87" i="2"/>
  <c r="U87" i="2" s="1"/>
  <c r="V89" i="2" l="1"/>
  <c r="W88" i="2"/>
  <c r="U88" i="2" s="1"/>
  <c r="V90" i="2" l="1"/>
  <c r="W89" i="2"/>
  <c r="U89" i="2" s="1"/>
  <c r="V91" i="2" l="1"/>
  <c r="W90" i="2"/>
  <c r="U90" i="2" s="1"/>
  <c r="V92" i="2" l="1"/>
  <c r="W91" i="2"/>
  <c r="U91" i="2" s="1"/>
  <c r="V93" i="2" l="1"/>
  <c r="W92" i="2"/>
  <c r="U92" i="2" s="1"/>
  <c r="V94" i="2" l="1"/>
  <c r="W93" i="2"/>
  <c r="U93" i="2" s="1"/>
  <c r="V95" i="2" l="1"/>
  <c r="W94" i="2"/>
  <c r="U94" i="2" s="1"/>
  <c r="V96" i="2" l="1"/>
  <c r="W95" i="2"/>
  <c r="U95" i="2" s="1"/>
  <c r="V97" i="2" l="1"/>
  <c r="W96" i="2"/>
  <c r="U96" i="2" s="1"/>
  <c r="V98" i="2" l="1"/>
  <c r="W97" i="2"/>
  <c r="U97" i="2" s="1"/>
  <c r="V99" i="2" l="1"/>
  <c r="W98" i="2"/>
  <c r="U98" i="2" s="1"/>
  <c r="V100" i="2" l="1"/>
  <c r="W100" i="2" s="1"/>
  <c r="W99" i="2"/>
  <c r="U99" i="2" s="1"/>
  <c r="U100" i="2" l="1"/>
  <c r="AP28" i="2" l="1"/>
  <c r="AQ28" i="2" s="1"/>
  <c r="G10" i="1" s="1"/>
  <c r="AZ11" i="2" l="1"/>
  <c r="BB11" i="2"/>
  <c r="AX11" i="2"/>
  <c r="AA1" i="2" l="1"/>
  <c r="Y1" i="2" s="1"/>
  <c r="Z2" i="2"/>
  <c r="AL13" i="2"/>
  <c r="AM13" i="2" s="1"/>
  <c r="F10" i="1"/>
  <c r="AA2" i="2" l="1"/>
  <c r="Y2" i="2" s="1"/>
  <c r="Z3" i="2"/>
  <c r="AA3" i="2" l="1"/>
  <c r="Y3" i="2" s="1"/>
  <c r="Z4" i="2"/>
  <c r="AA4" i="2" l="1"/>
  <c r="Y4" i="2" s="1"/>
  <c r="Z5" i="2"/>
  <c r="AA5" i="2" l="1"/>
  <c r="Y5" i="2" s="1"/>
  <c r="Z6" i="2"/>
  <c r="AA6" i="2" l="1"/>
  <c r="Y6" i="2" s="1"/>
  <c r="Z7" i="2"/>
  <c r="AA7" i="2" l="1"/>
  <c r="Y7" i="2" s="1"/>
  <c r="Z8" i="2"/>
  <c r="AA8" i="2" l="1"/>
  <c r="Y8" i="2" s="1"/>
  <c r="Z9" i="2"/>
  <c r="AA9" i="2" l="1"/>
  <c r="Y9" i="2" s="1"/>
  <c r="Z10" i="2"/>
  <c r="AA10" i="2" l="1"/>
  <c r="Y10" i="2" s="1"/>
  <c r="Z11" i="2"/>
  <c r="AA11" i="2" l="1"/>
  <c r="Y11" i="2" s="1"/>
  <c r="Z12" i="2"/>
  <c r="AA12" i="2" l="1"/>
  <c r="Y12" i="2" s="1"/>
  <c r="Z13" i="2"/>
  <c r="AA13" i="2" l="1"/>
  <c r="Y13" i="2" s="1"/>
  <c r="Z14" i="2"/>
  <c r="AA14" i="2" l="1"/>
  <c r="Y14" i="2" s="1"/>
  <c r="Z15" i="2"/>
  <c r="Z16" i="2" l="1"/>
  <c r="AA15" i="2"/>
  <c r="Y15" i="2" s="1"/>
  <c r="AA16" i="2" l="1"/>
  <c r="Y16" i="2" s="1"/>
  <c r="Z17" i="2"/>
  <c r="AA17" i="2" l="1"/>
  <c r="Y17" i="2" s="1"/>
  <c r="Z18" i="2"/>
  <c r="AA18" i="2" l="1"/>
  <c r="Y18" i="2" s="1"/>
  <c r="Z19" i="2"/>
  <c r="AA19" i="2" l="1"/>
  <c r="Y19" i="2" s="1"/>
  <c r="Z20" i="2"/>
  <c r="AA20" i="2" l="1"/>
  <c r="Y20" i="2" s="1"/>
  <c r="Z21" i="2"/>
  <c r="AA21" i="2" l="1"/>
  <c r="Y21" i="2" s="1"/>
  <c r="Z22" i="2"/>
  <c r="AA22" i="2" l="1"/>
  <c r="Y22" i="2" s="1"/>
  <c r="Z23" i="2"/>
  <c r="Z24" i="2" l="1"/>
  <c r="AA23" i="2"/>
  <c r="Y23" i="2" s="1"/>
  <c r="Z25" i="2" l="1"/>
  <c r="AA24" i="2"/>
  <c r="Y24" i="2" s="1"/>
  <c r="Z26" i="2" l="1"/>
  <c r="AA25" i="2"/>
  <c r="Y25" i="2" s="1"/>
  <c r="Z27" i="2" l="1"/>
  <c r="AA26" i="2"/>
  <c r="Y26" i="2" s="1"/>
  <c r="Z28" i="2" l="1"/>
  <c r="AA27" i="2"/>
  <c r="Y27" i="2" s="1"/>
  <c r="Z29" i="2" l="1"/>
  <c r="AA28" i="2"/>
  <c r="Y28" i="2" s="1"/>
  <c r="Z30" i="2" l="1"/>
  <c r="AA29" i="2"/>
  <c r="Y29" i="2" s="1"/>
  <c r="Z31" i="2" l="1"/>
  <c r="AA30" i="2"/>
  <c r="Y30" i="2" s="1"/>
  <c r="Z32" i="2" l="1"/>
  <c r="AA31" i="2"/>
  <c r="Y31" i="2" s="1"/>
  <c r="Z33" i="2" l="1"/>
  <c r="AA32" i="2"/>
  <c r="Y32" i="2" s="1"/>
  <c r="Z34" i="2" l="1"/>
  <c r="AA33" i="2"/>
  <c r="Y33" i="2" s="1"/>
  <c r="Z35" i="2" l="1"/>
  <c r="AA34" i="2"/>
  <c r="Y34" i="2" s="1"/>
  <c r="Z36" i="2" l="1"/>
  <c r="AA35" i="2"/>
  <c r="Y35" i="2" s="1"/>
  <c r="Z37" i="2" l="1"/>
  <c r="AA36" i="2"/>
  <c r="Y36" i="2" s="1"/>
  <c r="Z38" i="2" l="1"/>
  <c r="AA37" i="2"/>
  <c r="Y37" i="2" s="1"/>
  <c r="Z39" i="2" l="1"/>
  <c r="AA38" i="2"/>
  <c r="Y38" i="2" s="1"/>
  <c r="Z40" i="2" l="1"/>
  <c r="AA39" i="2"/>
  <c r="Y39" i="2" s="1"/>
  <c r="Z41" i="2" l="1"/>
  <c r="AA40" i="2"/>
  <c r="Y40" i="2" s="1"/>
  <c r="Z42" i="2" l="1"/>
  <c r="AA41" i="2"/>
  <c r="Y41" i="2" s="1"/>
  <c r="Z43" i="2" l="1"/>
  <c r="AA42" i="2"/>
  <c r="Y42" i="2" s="1"/>
  <c r="Z44" i="2" l="1"/>
  <c r="AA43" i="2"/>
  <c r="Y43" i="2" s="1"/>
  <c r="Z45" i="2" l="1"/>
  <c r="AA44" i="2"/>
  <c r="Y44" i="2" s="1"/>
  <c r="Z46" i="2" l="1"/>
  <c r="AA45" i="2"/>
  <c r="Y45" i="2" s="1"/>
  <c r="Z47" i="2" l="1"/>
  <c r="AA46" i="2"/>
  <c r="Y46" i="2" s="1"/>
  <c r="Z48" i="2" l="1"/>
  <c r="AA47" i="2"/>
  <c r="Y47" i="2" s="1"/>
  <c r="Z49" i="2" l="1"/>
  <c r="AA48" i="2"/>
  <c r="Y48" i="2" s="1"/>
  <c r="Z50" i="2" l="1"/>
  <c r="AA49" i="2"/>
  <c r="Y49" i="2" s="1"/>
  <c r="Z51" i="2" l="1"/>
  <c r="AA50" i="2"/>
  <c r="Y50" i="2" s="1"/>
  <c r="Z52" i="2" l="1"/>
  <c r="AA51" i="2"/>
  <c r="Y51" i="2" s="1"/>
  <c r="Z53" i="2" l="1"/>
  <c r="AA52" i="2"/>
  <c r="Y52" i="2" s="1"/>
  <c r="Z54" i="2" l="1"/>
  <c r="AA53" i="2"/>
  <c r="Y53" i="2" s="1"/>
  <c r="Z55" i="2" l="1"/>
  <c r="AA54" i="2"/>
  <c r="Y54" i="2" s="1"/>
  <c r="Z56" i="2" l="1"/>
  <c r="AA55" i="2"/>
  <c r="Y55" i="2" s="1"/>
  <c r="Z57" i="2" l="1"/>
  <c r="AA56" i="2"/>
  <c r="Y56" i="2" s="1"/>
  <c r="Z58" i="2" l="1"/>
  <c r="AA57" i="2"/>
  <c r="Y57" i="2" s="1"/>
  <c r="Z59" i="2" l="1"/>
  <c r="AA58" i="2"/>
  <c r="Y58" i="2" s="1"/>
  <c r="Z60" i="2" l="1"/>
  <c r="AA59" i="2"/>
  <c r="Y59" i="2" s="1"/>
  <c r="Z61" i="2" l="1"/>
  <c r="AA60" i="2"/>
  <c r="Y60" i="2" s="1"/>
  <c r="Z62" i="2" l="1"/>
  <c r="AA61" i="2"/>
  <c r="Y61" i="2" s="1"/>
  <c r="Z63" i="2" l="1"/>
  <c r="AA62" i="2"/>
  <c r="Y62" i="2" s="1"/>
  <c r="Z64" i="2" l="1"/>
  <c r="AA63" i="2"/>
  <c r="Y63" i="2" s="1"/>
  <c r="Z65" i="2" l="1"/>
  <c r="AA64" i="2"/>
  <c r="Y64" i="2" s="1"/>
  <c r="Z66" i="2" l="1"/>
  <c r="AA65" i="2"/>
  <c r="Y65" i="2" s="1"/>
  <c r="Z67" i="2" l="1"/>
  <c r="AA66" i="2"/>
  <c r="Y66" i="2" s="1"/>
  <c r="Z68" i="2" l="1"/>
  <c r="AA67" i="2"/>
  <c r="Y67" i="2" s="1"/>
  <c r="Z69" i="2" l="1"/>
  <c r="AA68" i="2"/>
  <c r="Y68" i="2" s="1"/>
  <c r="Z70" i="2" l="1"/>
  <c r="AA69" i="2"/>
  <c r="Y69" i="2" s="1"/>
  <c r="Z71" i="2" l="1"/>
  <c r="AA70" i="2"/>
  <c r="Y70" i="2" s="1"/>
  <c r="Z72" i="2" l="1"/>
  <c r="AA71" i="2"/>
  <c r="Y71" i="2" s="1"/>
  <c r="Z73" i="2" l="1"/>
  <c r="AA72" i="2"/>
  <c r="Y72" i="2" s="1"/>
  <c r="Z74" i="2" l="1"/>
  <c r="AA73" i="2"/>
  <c r="Y73" i="2" s="1"/>
  <c r="Z75" i="2" l="1"/>
  <c r="AA74" i="2"/>
  <c r="Y74" i="2" s="1"/>
  <c r="Z76" i="2" l="1"/>
  <c r="AA75" i="2"/>
  <c r="Y75" i="2" s="1"/>
  <c r="Z77" i="2" l="1"/>
  <c r="AA76" i="2"/>
  <c r="Y76" i="2" s="1"/>
  <c r="Z78" i="2" l="1"/>
  <c r="AA77" i="2"/>
  <c r="Y77" i="2" s="1"/>
  <c r="Z79" i="2" l="1"/>
  <c r="AA78" i="2"/>
  <c r="Y78" i="2" s="1"/>
  <c r="Z80" i="2" l="1"/>
  <c r="AA79" i="2"/>
  <c r="Y79" i="2" s="1"/>
  <c r="Z81" i="2" l="1"/>
  <c r="AA80" i="2"/>
  <c r="Y80" i="2" s="1"/>
  <c r="Z82" i="2" l="1"/>
  <c r="AA81" i="2"/>
  <c r="Y81" i="2" s="1"/>
  <c r="Z83" i="2" l="1"/>
  <c r="AA82" i="2"/>
  <c r="Y82" i="2" s="1"/>
  <c r="Z84" i="2" l="1"/>
  <c r="AA83" i="2"/>
  <c r="Y83" i="2" s="1"/>
  <c r="Z85" i="2" l="1"/>
  <c r="AA84" i="2"/>
  <c r="Y84" i="2" s="1"/>
  <c r="Z86" i="2" l="1"/>
  <c r="AA85" i="2"/>
  <c r="Y85" i="2" s="1"/>
  <c r="Z87" i="2" l="1"/>
  <c r="AA86" i="2"/>
  <c r="Y86" i="2" s="1"/>
  <c r="Z88" i="2" l="1"/>
  <c r="AA87" i="2"/>
  <c r="Y87" i="2" s="1"/>
  <c r="Z89" i="2" l="1"/>
  <c r="AA88" i="2"/>
  <c r="Y88" i="2" s="1"/>
  <c r="Z90" i="2" l="1"/>
  <c r="AA89" i="2"/>
  <c r="Y89" i="2" s="1"/>
  <c r="Z91" i="2" l="1"/>
  <c r="AA90" i="2"/>
  <c r="Y90" i="2" s="1"/>
  <c r="Z92" i="2" l="1"/>
  <c r="AA91" i="2"/>
  <c r="Y91" i="2" s="1"/>
  <c r="Z93" i="2" l="1"/>
  <c r="AA92" i="2"/>
  <c r="Y92" i="2" s="1"/>
  <c r="Z94" i="2" l="1"/>
  <c r="AA93" i="2"/>
  <c r="Y93" i="2" s="1"/>
  <c r="Z95" i="2" l="1"/>
  <c r="AA94" i="2"/>
  <c r="Y94" i="2" s="1"/>
  <c r="Z96" i="2" l="1"/>
  <c r="AA95" i="2"/>
  <c r="Y95" i="2" s="1"/>
  <c r="Z97" i="2" l="1"/>
  <c r="AA96" i="2"/>
  <c r="Y96" i="2" s="1"/>
  <c r="Z98" i="2" l="1"/>
  <c r="AA97" i="2"/>
  <c r="Y97" i="2" s="1"/>
  <c r="Z99" i="2" l="1"/>
  <c r="AA98" i="2"/>
  <c r="Y98" i="2" s="1"/>
  <c r="Z100" i="2" l="1"/>
  <c r="AA100" i="2" s="1"/>
  <c r="Y100" i="2" s="1"/>
  <c r="AA99" i="2"/>
  <c r="Y99" i="2" s="1"/>
  <c r="AP29" i="2" l="1"/>
  <c r="AQ29" i="2" s="1"/>
  <c r="G11" i="1" s="1"/>
  <c r="BB13" i="2" l="1"/>
  <c r="AZ13" i="2"/>
  <c r="F11" i="1" l="1"/>
  <c r="AL14" i="2"/>
  <c r="AM14" i="2" s="1"/>
  <c r="AE1" i="2"/>
  <c r="AC1" i="2" s="1"/>
  <c r="AD2" i="2"/>
  <c r="AE2" i="2" l="1"/>
  <c r="AC2" i="2" s="1"/>
  <c r="AD3" i="2"/>
  <c r="AE3" i="2" l="1"/>
  <c r="AC3" i="2" s="1"/>
  <c r="AD4" i="2"/>
  <c r="AE4" i="2" l="1"/>
  <c r="AC4" i="2" s="1"/>
  <c r="AD5" i="2"/>
  <c r="AE5" i="2" l="1"/>
  <c r="AC5" i="2" s="1"/>
  <c r="AD6" i="2"/>
  <c r="AE6" i="2" l="1"/>
  <c r="AC6" i="2" s="1"/>
  <c r="AD7" i="2"/>
  <c r="AE7" i="2" l="1"/>
  <c r="AC7" i="2" s="1"/>
  <c r="AD8" i="2"/>
  <c r="AE8" i="2" l="1"/>
  <c r="AC8" i="2" s="1"/>
  <c r="AD9" i="2"/>
  <c r="AE9" i="2" l="1"/>
  <c r="AC9" i="2" s="1"/>
  <c r="AD10" i="2"/>
  <c r="AE10" i="2" l="1"/>
  <c r="AC10" i="2" s="1"/>
  <c r="AD11" i="2"/>
  <c r="AE11" i="2" l="1"/>
  <c r="AC11" i="2" s="1"/>
  <c r="AD12" i="2"/>
  <c r="AE12" i="2" l="1"/>
  <c r="AC12" i="2" s="1"/>
  <c r="AD13" i="2"/>
  <c r="AE13" i="2" l="1"/>
  <c r="AC13" i="2" s="1"/>
  <c r="AD14" i="2"/>
  <c r="AE14" i="2" l="1"/>
  <c r="AC14" i="2" s="1"/>
  <c r="AD15" i="2"/>
  <c r="AD16" i="2" l="1"/>
  <c r="AE15" i="2"/>
  <c r="AC15" i="2" s="1"/>
  <c r="AE16" i="2" l="1"/>
  <c r="AC16" i="2" s="1"/>
  <c r="AD17" i="2"/>
  <c r="AE17" i="2" l="1"/>
  <c r="AC17" i="2" s="1"/>
  <c r="AD18" i="2"/>
  <c r="AE18" i="2" l="1"/>
  <c r="AC18" i="2" s="1"/>
  <c r="AD19" i="2"/>
  <c r="AE19" i="2" l="1"/>
  <c r="AC19" i="2" s="1"/>
  <c r="AD20" i="2"/>
  <c r="AE20" i="2" l="1"/>
  <c r="AC20" i="2" s="1"/>
  <c r="AD21" i="2"/>
  <c r="AE21" i="2" l="1"/>
  <c r="AC21" i="2" s="1"/>
  <c r="AD22" i="2"/>
  <c r="AE22" i="2" l="1"/>
  <c r="AC22" i="2" s="1"/>
  <c r="AD23" i="2"/>
  <c r="AD24" i="2" l="1"/>
  <c r="AE23" i="2"/>
  <c r="AC23" i="2" s="1"/>
  <c r="AD25" i="2" l="1"/>
  <c r="AE24" i="2"/>
  <c r="AC24" i="2" s="1"/>
  <c r="AD26" i="2" l="1"/>
  <c r="AE25" i="2"/>
  <c r="AC25" i="2" s="1"/>
  <c r="AD27" i="2" l="1"/>
  <c r="AE26" i="2"/>
  <c r="AC26" i="2" s="1"/>
  <c r="AD28" i="2" l="1"/>
  <c r="AE27" i="2"/>
  <c r="AC27" i="2" s="1"/>
  <c r="AD29" i="2" l="1"/>
  <c r="AE28" i="2"/>
  <c r="AC28" i="2" s="1"/>
  <c r="AD30" i="2" l="1"/>
  <c r="AE29" i="2"/>
  <c r="AC29" i="2" s="1"/>
  <c r="AD31" i="2" l="1"/>
  <c r="AE30" i="2"/>
  <c r="AC30" i="2" s="1"/>
  <c r="AD32" i="2" l="1"/>
  <c r="AE31" i="2"/>
  <c r="AC31" i="2" s="1"/>
  <c r="AD33" i="2" l="1"/>
  <c r="AE32" i="2"/>
  <c r="AC32" i="2" s="1"/>
  <c r="AD34" i="2" l="1"/>
  <c r="AE33" i="2"/>
  <c r="AC33" i="2" s="1"/>
  <c r="AD35" i="2" l="1"/>
  <c r="AE34" i="2"/>
  <c r="AC34" i="2" s="1"/>
  <c r="AD36" i="2" l="1"/>
  <c r="AE35" i="2"/>
  <c r="AC35" i="2" s="1"/>
  <c r="AD37" i="2" l="1"/>
  <c r="AE36" i="2"/>
  <c r="AC36" i="2" s="1"/>
  <c r="AD38" i="2" l="1"/>
  <c r="AE37" i="2"/>
  <c r="AC37" i="2" s="1"/>
  <c r="AD39" i="2" l="1"/>
  <c r="AE38" i="2"/>
  <c r="AC38" i="2" s="1"/>
  <c r="AD40" i="2" l="1"/>
  <c r="AE39" i="2"/>
  <c r="AC39" i="2" s="1"/>
  <c r="AD41" i="2" l="1"/>
  <c r="AE40" i="2"/>
  <c r="AC40" i="2" s="1"/>
  <c r="AD42" i="2" l="1"/>
  <c r="AE41" i="2"/>
  <c r="AC41" i="2" s="1"/>
  <c r="AD43" i="2" l="1"/>
  <c r="AE42" i="2"/>
  <c r="AC42" i="2" s="1"/>
  <c r="AD44" i="2" l="1"/>
  <c r="AE43" i="2"/>
  <c r="AC43" i="2" s="1"/>
  <c r="AD45" i="2" l="1"/>
  <c r="AE44" i="2"/>
  <c r="AC44" i="2" s="1"/>
  <c r="AD46" i="2" l="1"/>
  <c r="AE45" i="2"/>
  <c r="AC45" i="2" s="1"/>
  <c r="AD47" i="2" l="1"/>
  <c r="AE46" i="2"/>
  <c r="AC46" i="2" s="1"/>
  <c r="AD48" i="2" l="1"/>
  <c r="AE47" i="2"/>
  <c r="AC47" i="2" s="1"/>
  <c r="AD49" i="2" l="1"/>
  <c r="AE48" i="2"/>
  <c r="AC48" i="2" s="1"/>
  <c r="AD50" i="2" l="1"/>
  <c r="AE49" i="2"/>
  <c r="AC49" i="2" s="1"/>
  <c r="AD51" i="2" l="1"/>
  <c r="AE50" i="2"/>
  <c r="AC50" i="2" s="1"/>
  <c r="AD52" i="2" l="1"/>
  <c r="AE51" i="2"/>
  <c r="AC51" i="2" s="1"/>
  <c r="AD53" i="2" l="1"/>
  <c r="AE52" i="2"/>
  <c r="AC52" i="2" s="1"/>
  <c r="AD54" i="2" l="1"/>
  <c r="AE53" i="2"/>
  <c r="AC53" i="2" s="1"/>
  <c r="AD55" i="2" l="1"/>
  <c r="AE54" i="2"/>
  <c r="AC54" i="2" s="1"/>
  <c r="AD56" i="2" l="1"/>
  <c r="AE55" i="2"/>
  <c r="AC55" i="2" s="1"/>
  <c r="AD57" i="2" l="1"/>
  <c r="AE56" i="2"/>
  <c r="AC56" i="2" s="1"/>
  <c r="AD58" i="2" l="1"/>
  <c r="AE57" i="2"/>
  <c r="AC57" i="2" s="1"/>
  <c r="AD59" i="2" l="1"/>
  <c r="AE58" i="2"/>
  <c r="AC58" i="2" s="1"/>
  <c r="AD60" i="2" l="1"/>
  <c r="AE59" i="2"/>
  <c r="AC59" i="2" s="1"/>
  <c r="AD61" i="2" l="1"/>
  <c r="AE60" i="2"/>
  <c r="AC60" i="2" s="1"/>
  <c r="AD62" i="2" l="1"/>
  <c r="AE61" i="2"/>
  <c r="AC61" i="2" s="1"/>
  <c r="AD63" i="2" l="1"/>
  <c r="AE62" i="2"/>
  <c r="AC62" i="2" s="1"/>
  <c r="AD64" i="2" l="1"/>
  <c r="AE63" i="2"/>
  <c r="AC63" i="2" s="1"/>
  <c r="AD65" i="2" l="1"/>
  <c r="AE64" i="2"/>
  <c r="AC64" i="2" s="1"/>
  <c r="AD66" i="2" l="1"/>
  <c r="AE65" i="2"/>
  <c r="AC65" i="2" s="1"/>
  <c r="AD67" i="2" l="1"/>
  <c r="AE66" i="2"/>
  <c r="AC66" i="2" s="1"/>
  <c r="AD68" i="2" l="1"/>
  <c r="AE67" i="2"/>
  <c r="AC67" i="2" s="1"/>
  <c r="AD69" i="2" l="1"/>
  <c r="AE68" i="2"/>
  <c r="AC68" i="2" s="1"/>
  <c r="AD70" i="2" l="1"/>
  <c r="AE69" i="2"/>
  <c r="AC69" i="2" s="1"/>
  <c r="AD71" i="2" l="1"/>
  <c r="AE70" i="2"/>
  <c r="AC70" i="2" s="1"/>
  <c r="AD72" i="2" l="1"/>
  <c r="AE71" i="2"/>
  <c r="AC71" i="2" s="1"/>
  <c r="AD73" i="2" l="1"/>
  <c r="AE72" i="2"/>
  <c r="AC72" i="2" s="1"/>
  <c r="AD74" i="2" l="1"/>
  <c r="AE73" i="2"/>
  <c r="AC73" i="2" s="1"/>
  <c r="AD75" i="2" l="1"/>
  <c r="AE74" i="2"/>
  <c r="AC74" i="2" s="1"/>
  <c r="AD76" i="2" l="1"/>
  <c r="AE75" i="2"/>
  <c r="AC75" i="2" s="1"/>
  <c r="AD77" i="2" l="1"/>
  <c r="AE76" i="2"/>
  <c r="AC76" i="2" s="1"/>
  <c r="AD78" i="2" l="1"/>
  <c r="AE77" i="2"/>
  <c r="AC77" i="2" s="1"/>
  <c r="AD79" i="2" l="1"/>
  <c r="AE78" i="2"/>
  <c r="AC78" i="2" s="1"/>
  <c r="AD80" i="2" l="1"/>
  <c r="AE79" i="2"/>
  <c r="AC79" i="2" s="1"/>
  <c r="AD81" i="2" l="1"/>
  <c r="AE80" i="2"/>
  <c r="AC80" i="2" s="1"/>
  <c r="AD82" i="2" l="1"/>
  <c r="AE81" i="2"/>
  <c r="AC81" i="2" s="1"/>
  <c r="AD83" i="2" l="1"/>
  <c r="AE82" i="2"/>
  <c r="AC82" i="2" s="1"/>
  <c r="AD84" i="2" l="1"/>
  <c r="AE83" i="2"/>
  <c r="AC83" i="2" s="1"/>
  <c r="AD85" i="2" l="1"/>
  <c r="AE84" i="2"/>
  <c r="AC84" i="2" s="1"/>
  <c r="AD86" i="2" l="1"/>
  <c r="AE85" i="2"/>
  <c r="AC85" i="2" s="1"/>
  <c r="AD87" i="2" l="1"/>
  <c r="AE86" i="2"/>
  <c r="AC86" i="2" s="1"/>
  <c r="AD88" i="2" l="1"/>
  <c r="AE87" i="2"/>
  <c r="AC87" i="2" s="1"/>
  <c r="AD89" i="2" l="1"/>
  <c r="AE88" i="2"/>
  <c r="AC88" i="2" s="1"/>
  <c r="AD90" i="2" l="1"/>
  <c r="AE89" i="2"/>
  <c r="AC89" i="2" s="1"/>
  <c r="AD91" i="2" l="1"/>
  <c r="AE90" i="2"/>
  <c r="AC90" i="2" s="1"/>
  <c r="AD92" i="2" l="1"/>
  <c r="AE91" i="2"/>
  <c r="AC91" i="2" s="1"/>
  <c r="AD93" i="2" l="1"/>
  <c r="AE92" i="2"/>
  <c r="AC92" i="2" s="1"/>
  <c r="AD94" i="2" l="1"/>
  <c r="AE93" i="2"/>
  <c r="AC93" i="2" s="1"/>
  <c r="AD95" i="2" l="1"/>
  <c r="AE94" i="2"/>
  <c r="AC94" i="2" s="1"/>
  <c r="AD96" i="2" l="1"/>
  <c r="AE95" i="2"/>
  <c r="AC95" i="2" s="1"/>
  <c r="AD97" i="2" l="1"/>
  <c r="AE96" i="2"/>
  <c r="AC96" i="2" s="1"/>
  <c r="AD98" i="2" l="1"/>
  <c r="AE97" i="2"/>
  <c r="AC97" i="2" s="1"/>
  <c r="AD99" i="2" l="1"/>
  <c r="AE98" i="2"/>
  <c r="AC98" i="2" s="1"/>
  <c r="AD100" i="2" l="1"/>
  <c r="AE100" i="2" s="1"/>
  <c r="AC100" i="2" s="1"/>
  <c r="AE99" i="2"/>
  <c r="AC99" i="2" s="1"/>
  <c r="AP30" i="2" l="1"/>
  <c r="AQ30" i="2" s="1"/>
  <c r="G12" i="1" s="1"/>
  <c r="BB15" i="2" l="1"/>
  <c r="AI1" i="2" s="1"/>
  <c r="AG1" i="2" s="1"/>
  <c r="AL15" i="2"/>
  <c r="AM15" i="2" s="1"/>
  <c r="F12" i="1"/>
  <c r="AH2" i="2" l="1"/>
  <c r="AI2" i="2" s="1"/>
  <c r="AG2" i="2" s="1"/>
  <c r="AH3" i="2" l="1"/>
  <c r="AI3" i="2" s="1"/>
  <c r="AG3" i="2" s="1"/>
  <c r="AH4" i="2" l="1"/>
  <c r="AI4" i="2" s="1"/>
  <c r="AG4" i="2" s="1"/>
  <c r="AH5" i="2" l="1"/>
  <c r="AI5" i="2" s="1"/>
  <c r="AG5" i="2" s="1"/>
  <c r="AH6" i="2" l="1"/>
  <c r="AI6" i="2" s="1"/>
  <c r="AG6" i="2" s="1"/>
  <c r="AH7" i="2" l="1"/>
  <c r="AI7" i="2" s="1"/>
  <c r="AG7" i="2" s="1"/>
  <c r="AH8" i="2" l="1"/>
  <c r="AI8" i="2" s="1"/>
  <c r="AG8" i="2" s="1"/>
  <c r="AH9" i="2" l="1"/>
  <c r="AI9" i="2" s="1"/>
  <c r="AG9" i="2" s="1"/>
  <c r="AH10" i="2" l="1"/>
  <c r="AI10" i="2" s="1"/>
  <c r="AG10" i="2" s="1"/>
  <c r="AH11" i="2" l="1"/>
  <c r="AI11" i="2" s="1"/>
  <c r="AG11" i="2" s="1"/>
  <c r="AH12" i="2" l="1"/>
  <c r="AI12" i="2" s="1"/>
  <c r="AG12" i="2" s="1"/>
  <c r="AH13" i="2" l="1"/>
  <c r="AI13" i="2" s="1"/>
  <c r="AG13" i="2" s="1"/>
  <c r="AH14" i="2" l="1"/>
  <c r="AI14" i="2" s="1"/>
  <c r="AG14" i="2" s="1"/>
  <c r="AH15" i="2" l="1"/>
  <c r="AH16" i="2" s="1"/>
  <c r="AI15" i="2" l="1"/>
  <c r="AG15" i="2" s="1"/>
  <c r="AI16" i="2"/>
  <c r="AG16" i="2" s="1"/>
  <c r="AH17" i="2"/>
  <c r="AI17" i="2" l="1"/>
  <c r="AG17" i="2" s="1"/>
  <c r="AH18" i="2"/>
  <c r="AI18" i="2" l="1"/>
  <c r="AG18" i="2" s="1"/>
  <c r="AH19" i="2"/>
  <c r="AI19" i="2" l="1"/>
  <c r="AG19" i="2" s="1"/>
  <c r="AH20" i="2"/>
  <c r="AI20" i="2" l="1"/>
  <c r="AG20" i="2" s="1"/>
  <c r="AH21" i="2"/>
  <c r="AI21" i="2" l="1"/>
  <c r="AG21" i="2" s="1"/>
  <c r="AH22" i="2"/>
  <c r="AI22" i="2" l="1"/>
  <c r="AG22" i="2" s="1"/>
  <c r="AH23" i="2"/>
  <c r="AH24" i="2" l="1"/>
  <c r="AI23" i="2"/>
  <c r="AG23" i="2" s="1"/>
  <c r="AH25" i="2" l="1"/>
  <c r="AI24" i="2"/>
  <c r="AG24" i="2" s="1"/>
  <c r="AH26" i="2" l="1"/>
  <c r="AI25" i="2"/>
  <c r="AG25" i="2" s="1"/>
  <c r="AH27" i="2" l="1"/>
  <c r="AI26" i="2"/>
  <c r="AG26" i="2" s="1"/>
  <c r="AH28" i="2" l="1"/>
  <c r="AI27" i="2"/>
  <c r="AG27" i="2" s="1"/>
  <c r="AH29" i="2" l="1"/>
  <c r="AI28" i="2"/>
  <c r="AG28" i="2" s="1"/>
  <c r="AH30" i="2" l="1"/>
  <c r="AI29" i="2"/>
  <c r="AG29" i="2" s="1"/>
  <c r="AH31" i="2" l="1"/>
  <c r="AI30" i="2"/>
  <c r="AG30" i="2" s="1"/>
  <c r="AH32" i="2" l="1"/>
  <c r="AI31" i="2"/>
  <c r="AG31" i="2" s="1"/>
  <c r="AH33" i="2" l="1"/>
  <c r="AI32" i="2"/>
  <c r="AG32" i="2" s="1"/>
  <c r="AH34" i="2" l="1"/>
  <c r="AI33" i="2"/>
  <c r="AG33" i="2" s="1"/>
  <c r="AH35" i="2" l="1"/>
  <c r="AI34" i="2"/>
  <c r="AG34" i="2" s="1"/>
  <c r="AH36" i="2" l="1"/>
  <c r="AI35" i="2"/>
  <c r="AG35" i="2" s="1"/>
  <c r="AH37" i="2" l="1"/>
  <c r="AI36" i="2"/>
  <c r="AG36" i="2" s="1"/>
  <c r="AH38" i="2" l="1"/>
  <c r="AI37" i="2"/>
  <c r="AG37" i="2" s="1"/>
  <c r="AH39" i="2" l="1"/>
  <c r="AI38" i="2"/>
  <c r="AG38" i="2" s="1"/>
  <c r="AH40" i="2" l="1"/>
  <c r="AI39" i="2"/>
  <c r="AG39" i="2" s="1"/>
  <c r="AH41" i="2" l="1"/>
  <c r="AI40" i="2"/>
  <c r="AG40" i="2" s="1"/>
  <c r="AH42" i="2" l="1"/>
  <c r="AI41" i="2"/>
  <c r="AG41" i="2" s="1"/>
  <c r="AH43" i="2" l="1"/>
  <c r="AI42" i="2"/>
  <c r="AG42" i="2" s="1"/>
  <c r="AH44" i="2" l="1"/>
  <c r="AI43" i="2"/>
  <c r="AG43" i="2" s="1"/>
  <c r="AH45" i="2" l="1"/>
  <c r="AI44" i="2"/>
  <c r="AG44" i="2" s="1"/>
  <c r="AH46" i="2" l="1"/>
  <c r="AI45" i="2"/>
  <c r="AG45" i="2" s="1"/>
  <c r="AH47" i="2" l="1"/>
  <c r="AI46" i="2"/>
  <c r="AG46" i="2" s="1"/>
  <c r="AH48" i="2" l="1"/>
  <c r="AI47" i="2"/>
  <c r="AG47" i="2" s="1"/>
  <c r="AH49" i="2" l="1"/>
  <c r="AI48" i="2"/>
  <c r="AG48" i="2" s="1"/>
  <c r="AH50" i="2" l="1"/>
  <c r="AI49" i="2"/>
  <c r="AG49" i="2" s="1"/>
  <c r="AH51" i="2" l="1"/>
  <c r="AI50" i="2"/>
  <c r="AG50" i="2" s="1"/>
  <c r="AH52" i="2" l="1"/>
  <c r="AI51" i="2"/>
  <c r="AG51" i="2" s="1"/>
  <c r="AH53" i="2" l="1"/>
  <c r="AI52" i="2"/>
  <c r="AG52" i="2" s="1"/>
  <c r="AH54" i="2" l="1"/>
  <c r="AI53" i="2"/>
  <c r="AG53" i="2" s="1"/>
  <c r="AH55" i="2" l="1"/>
  <c r="AI54" i="2"/>
  <c r="AG54" i="2" s="1"/>
  <c r="AH56" i="2" l="1"/>
  <c r="AI55" i="2"/>
  <c r="AG55" i="2" s="1"/>
  <c r="AH57" i="2" l="1"/>
  <c r="AI56" i="2"/>
  <c r="AG56" i="2" s="1"/>
  <c r="AH58" i="2" l="1"/>
  <c r="AI57" i="2"/>
  <c r="AG57" i="2" s="1"/>
  <c r="AH59" i="2" l="1"/>
  <c r="AI58" i="2"/>
  <c r="AG58" i="2" s="1"/>
  <c r="AH60" i="2" l="1"/>
  <c r="AI59" i="2"/>
  <c r="AG59" i="2" s="1"/>
  <c r="AH61" i="2" l="1"/>
  <c r="AI60" i="2"/>
  <c r="AG60" i="2" s="1"/>
  <c r="AH62" i="2" l="1"/>
  <c r="AI61" i="2"/>
  <c r="AG61" i="2" s="1"/>
  <c r="AH63" i="2" l="1"/>
  <c r="AI62" i="2"/>
  <c r="AG62" i="2" s="1"/>
  <c r="AH64" i="2" l="1"/>
  <c r="AI63" i="2"/>
  <c r="AG63" i="2" s="1"/>
  <c r="AH65" i="2" l="1"/>
  <c r="AI64" i="2"/>
  <c r="AG64" i="2" s="1"/>
  <c r="AH66" i="2" l="1"/>
  <c r="AI65" i="2"/>
  <c r="AG65" i="2" s="1"/>
  <c r="AH67" i="2" l="1"/>
  <c r="AI66" i="2"/>
  <c r="AG66" i="2" s="1"/>
  <c r="AH68" i="2" l="1"/>
  <c r="AI67" i="2"/>
  <c r="AG67" i="2" s="1"/>
  <c r="AH69" i="2" l="1"/>
  <c r="AI68" i="2"/>
  <c r="AG68" i="2" s="1"/>
  <c r="AH70" i="2" l="1"/>
  <c r="AI69" i="2"/>
  <c r="AG69" i="2" s="1"/>
  <c r="AH71" i="2" l="1"/>
  <c r="AI70" i="2"/>
  <c r="AG70" i="2" s="1"/>
  <c r="AH72" i="2" l="1"/>
  <c r="AI71" i="2"/>
  <c r="AG71" i="2" s="1"/>
  <c r="AH73" i="2" l="1"/>
  <c r="AI72" i="2"/>
  <c r="AG72" i="2" s="1"/>
  <c r="AH74" i="2" l="1"/>
  <c r="AI73" i="2"/>
  <c r="AG73" i="2" s="1"/>
  <c r="AH75" i="2" l="1"/>
  <c r="AI74" i="2"/>
  <c r="AG74" i="2" s="1"/>
  <c r="AH76" i="2" l="1"/>
  <c r="AI75" i="2"/>
  <c r="AG75" i="2" s="1"/>
  <c r="AH77" i="2" l="1"/>
  <c r="AI76" i="2"/>
  <c r="AG76" i="2" s="1"/>
  <c r="AH78" i="2" l="1"/>
  <c r="AI77" i="2"/>
  <c r="AG77" i="2" s="1"/>
  <c r="AH79" i="2" l="1"/>
  <c r="AI78" i="2"/>
  <c r="AG78" i="2" s="1"/>
  <c r="AH80" i="2" l="1"/>
  <c r="AI79" i="2"/>
  <c r="AG79" i="2" s="1"/>
  <c r="AH81" i="2" l="1"/>
  <c r="AI80" i="2"/>
  <c r="AG80" i="2" s="1"/>
  <c r="AH82" i="2" l="1"/>
  <c r="AI81" i="2"/>
  <c r="AG81" i="2" s="1"/>
  <c r="AH83" i="2" l="1"/>
  <c r="AI82" i="2"/>
  <c r="AG82" i="2" s="1"/>
  <c r="AH84" i="2" l="1"/>
  <c r="AI83" i="2"/>
  <c r="AG83" i="2" s="1"/>
  <c r="AH85" i="2" l="1"/>
  <c r="AI84" i="2"/>
  <c r="AG84" i="2" s="1"/>
  <c r="AH86" i="2" l="1"/>
  <c r="AI85" i="2"/>
  <c r="AG85" i="2" s="1"/>
  <c r="AH87" i="2" l="1"/>
  <c r="AI86" i="2"/>
  <c r="AG86" i="2" s="1"/>
  <c r="AH88" i="2" l="1"/>
  <c r="AI87" i="2"/>
  <c r="AG87" i="2" s="1"/>
  <c r="AH89" i="2" l="1"/>
  <c r="AI88" i="2"/>
  <c r="AG88" i="2" s="1"/>
  <c r="AH90" i="2" l="1"/>
  <c r="AI89" i="2"/>
  <c r="AG89" i="2" s="1"/>
  <c r="AH91" i="2" l="1"/>
  <c r="AI90" i="2"/>
  <c r="AG90" i="2" s="1"/>
  <c r="AH92" i="2" l="1"/>
  <c r="AI91" i="2"/>
  <c r="AG91" i="2" s="1"/>
  <c r="AH93" i="2" l="1"/>
  <c r="AI92" i="2"/>
  <c r="AG92" i="2" s="1"/>
  <c r="AH94" i="2" l="1"/>
  <c r="AI93" i="2"/>
  <c r="AG93" i="2" s="1"/>
  <c r="AH95" i="2" l="1"/>
  <c r="AI94" i="2"/>
  <c r="AG94" i="2" s="1"/>
  <c r="AH96" i="2" l="1"/>
  <c r="AI95" i="2"/>
  <c r="AG95" i="2" s="1"/>
  <c r="AH97" i="2" l="1"/>
  <c r="AI96" i="2"/>
  <c r="AG96" i="2" s="1"/>
  <c r="AH98" i="2" l="1"/>
  <c r="AI97" i="2"/>
  <c r="AG97" i="2" s="1"/>
  <c r="AH99" i="2" l="1"/>
  <c r="AI98" i="2"/>
  <c r="AG98" i="2" s="1"/>
  <c r="AH100" i="2" l="1"/>
  <c r="AI100" i="2" s="1"/>
  <c r="AG100" i="2" s="1"/>
  <c r="AI99" i="2"/>
  <c r="AG99" i="2" s="1"/>
  <c r="AP31" i="2"/>
  <c r="AQ31" i="2" s="1"/>
  <c r="G13" i="1" s="1"/>
  <c r="F13" i="1" l="1"/>
  <c r="AJ1" i="2"/>
  <c r="AK1" i="2" s="1"/>
  <c r="AL16" i="2"/>
  <c r="AM16" i="2" s="1"/>
  <c r="AJ100" i="2"/>
  <c r="AK100" i="2" s="1"/>
  <c r="AM3" i="2" l="1"/>
  <c r="AJ2" i="2" s="1"/>
  <c r="AJ3" i="2" s="1"/>
  <c r="AJ4" i="2" s="1"/>
  <c r="AJ5" i="2" s="1"/>
  <c r="AK4" i="2" l="1"/>
  <c r="AK2" i="2"/>
  <c r="AK3" i="2"/>
  <c r="AJ6" i="2"/>
  <c r="AK5" i="2"/>
  <c r="AJ7" i="2" l="1"/>
  <c r="AK6" i="2"/>
  <c r="AJ8" i="2" l="1"/>
  <c r="AK7" i="2"/>
  <c r="AJ9" i="2" l="1"/>
  <c r="AK8" i="2"/>
  <c r="AJ10" i="2" l="1"/>
  <c r="AK9" i="2"/>
  <c r="AJ11" i="2" l="1"/>
  <c r="AK10" i="2"/>
  <c r="AJ12" i="2" l="1"/>
  <c r="AK11" i="2"/>
  <c r="AJ13" i="2" l="1"/>
  <c r="AK12" i="2"/>
  <c r="AJ14" i="2" l="1"/>
  <c r="AK13" i="2"/>
  <c r="AJ15" i="2" l="1"/>
  <c r="AK14" i="2"/>
  <c r="AJ16" i="2" l="1"/>
  <c r="AK15" i="2"/>
  <c r="AJ17" i="2" l="1"/>
  <c r="AK16" i="2"/>
  <c r="AK17" i="2" l="1"/>
  <c r="AJ18" i="2"/>
  <c r="AJ19" i="2" l="1"/>
  <c r="AK18" i="2"/>
  <c r="AJ20" i="2" l="1"/>
  <c r="AK19" i="2"/>
  <c r="AJ21" i="2" l="1"/>
  <c r="AK20" i="2"/>
  <c r="AK21" i="2" l="1"/>
  <c r="AJ22" i="2"/>
  <c r="AK22" i="2" l="1"/>
  <c r="AJ23" i="2"/>
  <c r="AK23" i="2" l="1"/>
  <c r="AJ24" i="2"/>
  <c r="AK24" i="2" l="1"/>
  <c r="AJ25" i="2"/>
  <c r="AK25" i="2" l="1"/>
  <c r="AJ26" i="2"/>
  <c r="AJ27" i="2" l="1"/>
  <c r="AK26" i="2"/>
  <c r="AJ28" i="2" l="1"/>
  <c r="AK27" i="2"/>
  <c r="AJ29" i="2" l="1"/>
  <c r="AK28" i="2"/>
  <c r="AK29" i="2" l="1"/>
  <c r="AJ30" i="2"/>
  <c r="AJ31" i="2" l="1"/>
  <c r="AK30" i="2"/>
  <c r="AK31" i="2" l="1"/>
  <c r="AJ32" i="2"/>
  <c r="AK32" i="2" l="1"/>
  <c r="AJ33" i="2"/>
  <c r="AK33" i="2" l="1"/>
  <c r="AJ34" i="2"/>
  <c r="AK34" i="2" l="1"/>
  <c r="AJ35" i="2"/>
  <c r="AK35" i="2" l="1"/>
  <c r="AJ36" i="2"/>
  <c r="AK36" i="2" l="1"/>
  <c r="AJ37" i="2"/>
  <c r="AJ38" i="2" l="1"/>
  <c r="AK37" i="2"/>
  <c r="AJ39" i="2" l="1"/>
  <c r="AK38" i="2"/>
  <c r="AJ40" i="2" l="1"/>
  <c r="AK39" i="2"/>
  <c r="AJ41" i="2" l="1"/>
  <c r="AK40" i="2"/>
  <c r="AJ42" i="2" l="1"/>
  <c r="AK41" i="2"/>
  <c r="AJ43" i="2" l="1"/>
  <c r="AK42" i="2"/>
  <c r="AJ44" i="2" l="1"/>
  <c r="AK43" i="2"/>
  <c r="AK44" i="2" l="1"/>
  <c r="AJ45" i="2"/>
  <c r="AK45" i="2" l="1"/>
  <c r="AJ46" i="2"/>
  <c r="AK46" i="2" l="1"/>
  <c r="AJ47" i="2"/>
  <c r="AK47" i="2" l="1"/>
  <c r="AJ48" i="2"/>
  <c r="AK48" i="2" l="1"/>
  <c r="AJ49" i="2"/>
  <c r="AJ50" i="2" l="1"/>
  <c r="AK49" i="2"/>
  <c r="AK50" i="2" l="1"/>
  <c r="AJ51" i="2"/>
  <c r="AK51" i="2" l="1"/>
  <c r="AJ52" i="2"/>
  <c r="AK52" i="2" l="1"/>
  <c r="AJ53" i="2"/>
  <c r="AK53" i="2" l="1"/>
  <c r="AJ54" i="2"/>
  <c r="AK54" i="2" l="1"/>
  <c r="AJ55" i="2"/>
  <c r="AK55" i="2" l="1"/>
  <c r="AJ56" i="2"/>
  <c r="AJ57" i="2" l="1"/>
  <c r="AK56" i="2"/>
  <c r="AJ58" i="2" l="1"/>
  <c r="AK57" i="2"/>
  <c r="AJ59" i="2" l="1"/>
  <c r="AK58" i="2"/>
  <c r="AJ60" i="2" l="1"/>
  <c r="AK59" i="2"/>
  <c r="AJ61" i="2" l="1"/>
  <c r="AK60" i="2"/>
  <c r="AJ62" i="2" l="1"/>
  <c r="AK61" i="2"/>
  <c r="AJ63" i="2" l="1"/>
  <c r="AK62" i="2"/>
  <c r="AK63" i="2" l="1"/>
  <c r="AJ64" i="2"/>
  <c r="AJ65" i="2" l="1"/>
  <c r="AK64" i="2"/>
  <c r="AK65" i="2" l="1"/>
  <c r="AJ66" i="2"/>
  <c r="AJ67" i="2" l="1"/>
  <c r="AK66" i="2"/>
  <c r="AK67" i="2" l="1"/>
  <c r="AJ68" i="2"/>
  <c r="AJ69" i="2" l="1"/>
  <c r="AK68" i="2"/>
  <c r="AK69" i="2" l="1"/>
  <c r="AJ70" i="2"/>
  <c r="AJ71" i="2" l="1"/>
  <c r="AK70" i="2"/>
  <c r="AJ72" i="2" l="1"/>
  <c r="AK71" i="2"/>
  <c r="AK72" i="2" l="1"/>
  <c r="AJ73" i="2"/>
  <c r="AK73" i="2" l="1"/>
  <c r="AJ74" i="2"/>
  <c r="AJ75" i="2" l="1"/>
  <c r="AK74" i="2"/>
  <c r="AK75" i="2" l="1"/>
  <c r="AJ76" i="2"/>
  <c r="AK76" i="2" l="1"/>
  <c r="AJ77" i="2"/>
  <c r="AK77" i="2" l="1"/>
  <c r="AJ78" i="2"/>
  <c r="AK78" i="2" l="1"/>
  <c r="AJ79" i="2"/>
  <c r="AJ80" i="2" l="1"/>
  <c r="AK79" i="2"/>
  <c r="AJ81" i="2" l="1"/>
  <c r="AK80" i="2"/>
  <c r="AJ82" i="2" l="1"/>
  <c r="AK81" i="2"/>
  <c r="AJ83" i="2" l="1"/>
  <c r="AK82" i="2"/>
  <c r="AK83" i="2" l="1"/>
  <c r="AJ84" i="2"/>
  <c r="AK84" i="2" l="1"/>
  <c r="AJ85" i="2"/>
  <c r="AK85" i="2" l="1"/>
  <c r="AJ86" i="2"/>
  <c r="AK86" i="2" l="1"/>
  <c r="AJ87" i="2"/>
  <c r="AK87" i="2" l="1"/>
  <c r="AJ88" i="2"/>
  <c r="AK88" i="2" l="1"/>
  <c r="AJ89" i="2"/>
  <c r="AK89" i="2" l="1"/>
  <c r="AJ90" i="2"/>
  <c r="AJ91" i="2" l="1"/>
  <c r="AK90" i="2"/>
  <c r="AK91" i="2" l="1"/>
  <c r="AJ92" i="2"/>
  <c r="AJ93" i="2" l="1"/>
  <c r="AK92" i="2"/>
  <c r="AK93" i="2" l="1"/>
  <c r="AJ94" i="2"/>
  <c r="AK94" i="2" l="1"/>
  <c r="AJ95" i="2"/>
  <c r="AK95" i="2" l="1"/>
  <c r="AJ96" i="2"/>
  <c r="AK96" i="2" l="1"/>
  <c r="AJ97" i="2"/>
  <c r="AK97" i="2" l="1"/>
  <c r="AJ98" i="2"/>
  <c r="AK98" i="2" l="1"/>
  <c r="AJ99" i="2"/>
  <c r="AK99" i="2" s="1"/>
</calcChain>
</file>

<file path=xl/sharedStrings.xml><?xml version="1.0" encoding="utf-8"?>
<sst xmlns="http://schemas.openxmlformats.org/spreadsheetml/2006/main" count="78" uniqueCount="43">
  <si>
    <t>.x^0</t>
  </si>
  <si>
    <t>.x^1</t>
  </si>
  <si>
    <t>.x^2</t>
  </si>
  <si>
    <t>.x^3</t>
  </si>
  <si>
    <t>.x^4</t>
  </si>
  <si>
    <t>.x^5</t>
  </si>
  <si>
    <t>.x^6</t>
  </si>
  <si>
    <t>.x^7</t>
  </si>
  <si>
    <t>.x^8</t>
  </si>
  <si>
    <t>x</t>
  </si>
  <si>
    <t>f(x)=(x-1)(x-2)(x-3)(x+5)(x+7)(x+11)(x-21)(x-23)(x-37)</t>
  </si>
  <si>
    <t>Root(1)=</t>
  </si>
  <si>
    <t>Root(2)=</t>
  </si>
  <si>
    <t>Root(3)=</t>
  </si>
  <si>
    <t>Root(4)=</t>
  </si>
  <si>
    <t>Root(5)=</t>
  </si>
  <si>
    <t>Root(6)=</t>
  </si>
  <si>
    <t>Root(8)=</t>
  </si>
  <si>
    <t>Root(9)=</t>
  </si>
  <si>
    <t>Root(7)=</t>
  </si>
  <si>
    <t>f(x)=x^9-64 x^8+774 x^7+14406 x^6-190008 x^5-1443186 x^4+5058266 x^3+17931154 x^2-62653353 x+41282010</t>
  </si>
  <si>
    <t>Example: (Wolfram)</t>
  </si>
  <si>
    <t>Newton-Raphson Method :(polynominal roots)</t>
  </si>
  <si>
    <r>
      <t>x</t>
    </r>
    <r>
      <rPr>
        <sz val="11"/>
        <rFont val="Arial Unicode MS"/>
        <family val="2"/>
        <charset val="162"/>
      </rPr>
      <t>⁹</t>
    </r>
  </si>
  <si>
    <r>
      <t>x</t>
    </r>
    <r>
      <rPr>
        <sz val="11"/>
        <rFont val="Arial Unicode MS"/>
        <family val="2"/>
        <charset val="162"/>
      </rPr>
      <t>⁸</t>
    </r>
  </si>
  <si>
    <r>
      <t>x</t>
    </r>
    <r>
      <rPr>
        <sz val="11"/>
        <rFont val="Arial Unicode MS"/>
        <family val="2"/>
        <charset val="162"/>
      </rPr>
      <t>⁷</t>
    </r>
  </si>
  <si>
    <r>
      <t>x</t>
    </r>
    <r>
      <rPr>
        <sz val="11"/>
        <rFont val="Arial Unicode MS"/>
        <family val="2"/>
        <charset val="162"/>
      </rPr>
      <t>⁶</t>
    </r>
  </si>
  <si>
    <r>
      <t>x</t>
    </r>
    <r>
      <rPr>
        <sz val="11"/>
        <rFont val="Arial Unicode MS"/>
        <family val="2"/>
        <charset val="162"/>
      </rPr>
      <t>⁵</t>
    </r>
  </si>
  <si>
    <r>
      <t>x</t>
    </r>
    <r>
      <rPr>
        <sz val="11"/>
        <rFont val="Arial Unicode MS"/>
        <family val="2"/>
        <charset val="162"/>
      </rPr>
      <t>⁴</t>
    </r>
  </si>
  <si>
    <r>
      <t>x</t>
    </r>
    <r>
      <rPr>
        <sz val="11"/>
        <rFont val="Arial Unicode MS"/>
        <family val="2"/>
        <charset val="162"/>
      </rPr>
      <t>³</t>
    </r>
  </si>
  <si>
    <r>
      <t>x</t>
    </r>
    <r>
      <rPr>
        <sz val="11"/>
        <rFont val="Arial Unicode MS"/>
        <family val="2"/>
        <charset val="162"/>
      </rPr>
      <t>²</t>
    </r>
  </si>
  <si>
    <r>
      <t>a</t>
    </r>
    <r>
      <rPr>
        <sz val="11"/>
        <color theme="1"/>
        <rFont val="Arial Unicode MS"/>
        <family val="2"/>
        <charset val="162"/>
      </rPr>
      <t>₀=</t>
    </r>
  </si>
  <si>
    <r>
      <t>a</t>
    </r>
    <r>
      <rPr>
        <sz val="11"/>
        <color theme="1"/>
        <rFont val="Arial Unicode MS"/>
        <family val="2"/>
        <charset val="162"/>
      </rPr>
      <t>₁=</t>
    </r>
  </si>
  <si>
    <r>
      <t>a</t>
    </r>
    <r>
      <rPr>
        <sz val="11"/>
        <color theme="1"/>
        <rFont val="Arial Unicode MS"/>
        <family val="2"/>
        <charset val="162"/>
      </rPr>
      <t>₂=</t>
    </r>
  </si>
  <si>
    <r>
      <t>a</t>
    </r>
    <r>
      <rPr>
        <sz val="11"/>
        <color theme="1"/>
        <rFont val="Arial Unicode MS"/>
        <family val="2"/>
        <charset val="162"/>
      </rPr>
      <t>₃=</t>
    </r>
  </si>
  <si>
    <r>
      <t>a</t>
    </r>
    <r>
      <rPr>
        <sz val="11"/>
        <color theme="1"/>
        <rFont val="Arial Unicode MS"/>
        <family val="2"/>
        <charset val="162"/>
      </rPr>
      <t>₄=</t>
    </r>
  </si>
  <si>
    <r>
      <t>a</t>
    </r>
    <r>
      <rPr>
        <sz val="11"/>
        <color theme="1"/>
        <rFont val="Arial Unicode MS"/>
        <family val="2"/>
        <charset val="162"/>
      </rPr>
      <t>₅=</t>
    </r>
  </si>
  <si>
    <r>
      <t>a</t>
    </r>
    <r>
      <rPr>
        <sz val="11"/>
        <color theme="1"/>
        <rFont val="Arial Unicode MS"/>
        <family val="2"/>
        <charset val="162"/>
      </rPr>
      <t>₆=</t>
    </r>
  </si>
  <si>
    <r>
      <t>a</t>
    </r>
    <r>
      <rPr>
        <sz val="11"/>
        <color theme="1"/>
        <rFont val="Arial Unicode MS"/>
        <family val="2"/>
        <charset val="162"/>
      </rPr>
      <t>₇=</t>
    </r>
  </si>
  <si>
    <r>
      <t>a</t>
    </r>
    <r>
      <rPr>
        <sz val="11"/>
        <color theme="1"/>
        <rFont val="Arial Unicode MS"/>
        <family val="2"/>
        <charset val="162"/>
      </rPr>
      <t>₈=</t>
    </r>
  </si>
  <si>
    <r>
      <t>a</t>
    </r>
    <r>
      <rPr>
        <sz val="11"/>
        <color theme="1"/>
        <rFont val="Arial Unicode MS"/>
        <family val="2"/>
        <charset val="162"/>
      </rPr>
      <t>₉=</t>
    </r>
  </si>
  <si>
    <t>precision</t>
  </si>
  <si>
    <t xml:space="preserve">⇠x⇢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</si>
</sst>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f(x)=&quot;0"/>
    <numFmt numFmtId="165" formatCode="0.000000000000000"/>
  </numFmts>
  <fonts count="11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Arial Unicode MS"/>
      <family val="2"/>
      <charset val="162"/>
    </font>
    <font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Arial Unicode MS"/>
      <family val="2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Verdana"/>
      <family val="2"/>
      <charset val="162"/>
    </font>
    <font>
      <u/>
      <sz val="11"/>
      <color theme="0" tint="-0.499984740745262"/>
      <name val="Calibri"/>
      <family val="2"/>
      <scheme val="minor"/>
    </font>
    <font>
      <sz val="11"/>
      <color rgb="FF444444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NumberFormat="1"/>
    <xf numFmtId="0" fontId="0" fillId="2" borderId="0" xfId="0" applyNumberFormat="1" applyFill="1"/>
    <xf numFmtId="164" fontId="0" fillId="0" borderId="0" xfId="0" applyNumberFormat="1"/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/>
    <xf numFmtId="0" fontId="0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5" fontId="0" fillId="0" borderId="0" xfId="0" applyNumberFormat="1"/>
    <xf numFmtId="0" fontId="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1.9203617246959175E-2"/>
          <c:w val="1"/>
          <c:h val="0.96159276550608164"/>
        </c:manualLayout>
      </c:layout>
      <c:scatterChart>
        <c:scatterStyle val="smoothMarker"/>
        <c:varyColors val="0"/>
        <c:ser>
          <c:idx val="0"/>
          <c:order val="0"/>
          <c:tx>
            <c:v>20</c:v>
          </c:tx>
          <c:spPr>
            <a:ln w="127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calc!$AJ$1:$AJ$100</c:f>
              <c:numCache>
                <c:formatCode>General</c:formatCode>
                <c:ptCount val="100"/>
                <c:pt idx="0">
                  <c:v>-12</c:v>
                </c:pt>
                <c:pt idx="1">
                  <c:v>-11.494949494949495</c:v>
                </c:pt>
                <c:pt idx="2">
                  <c:v>-10.98989898989899</c:v>
                </c:pt>
                <c:pt idx="3">
                  <c:v>-10.484848484848484</c:v>
                </c:pt>
                <c:pt idx="4">
                  <c:v>-9.9797979797979792</c:v>
                </c:pt>
                <c:pt idx="5">
                  <c:v>-9.474747474747474</c:v>
                </c:pt>
                <c:pt idx="6">
                  <c:v>-8.9696969696969688</c:v>
                </c:pt>
                <c:pt idx="7">
                  <c:v>-8.4646464646464636</c:v>
                </c:pt>
                <c:pt idx="8">
                  <c:v>-7.9595959595959584</c:v>
                </c:pt>
                <c:pt idx="9">
                  <c:v>-7.4545454545454533</c:v>
                </c:pt>
                <c:pt idx="10">
                  <c:v>-6.9494949494949481</c:v>
                </c:pt>
                <c:pt idx="11">
                  <c:v>-6.4444444444444429</c:v>
                </c:pt>
                <c:pt idx="12">
                  <c:v>-5.9393939393939377</c:v>
                </c:pt>
                <c:pt idx="13">
                  <c:v>-5.4343434343434325</c:v>
                </c:pt>
                <c:pt idx="14">
                  <c:v>-4.9292929292929273</c:v>
                </c:pt>
                <c:pt idx="15">
                  <c:v>-4.4242424242424221</c:v>
                </c:pt>
                <c:pt idx="16">
                  <c:v>-3.9191919191919169</c:v>
                </c:pt>
                <c:pt idx="17">
                  <c:v>-3.4141414141414117</c:v>
                </c:pt>
                <c:pt idx="18">
                  <c:v>-2.9090909090909065</c:v>
                </c:pt>
                <c:pt idx="19">
                  <c:v>-2.4040404040404013</c:v>
                </c:pt>
                <c:pt idx="20">
                  <c:v>-1.8989898989898961</c:v>
                </c:pt>
                <c:pt idx="21">
                  <c:v>-1.3939393939393909</c:v>
                </c:pt>
                <c:pt idx="22">
                  <c:v>-0.88888888888888584</c:v>
                </c:pt>
                <c:pt idx="23">
                  <c:v>-0.38383838383838076</c:v>
                </c:pt>
                <c:pt idx="24">
                  <c:v>0.12121212121212432</c:v>
                </c:pt>
                <c:pt idx="25">
                  <c:v>0.62626262626262941</c:v>
                </c:pt>
                <c:pt idx="26">
                  <c:v>1.1313131313131346</c:v>
                </c:pt>
                <c:pt idx="27">
                  <c:v>1.6363636363636398</c:v>
                </c:pt>
                <c:pt idx="28">
                  <c:v>2.141414141414145</c:v>
                </c:pt>
                <c:pt idx="29">
                  <c:v>2.6464646464646502</c:v>
                </c:pt>
                <c:pt idx="30">
                  <c:v>3.1515151515151554</c:v>
                </c:pt>
                <c:pt idx="31">
                  <c:v>3.6565656565656606</c:v>
                </c:pt>
                <c:pt idx="32">
                  <c:v>4.1616161616161653</c:v>
                </c:pt>
                <c:pt idx="33">
                  <c:v>4.6666666666666705</c:v>
                </c:pt>
                <c:pt idx="34">
                  <c:v>5.1717171717171757</c:v>
                </c:pt>
                <c:pt idx="35">
                  <c:v>5.6767676767676809</c:v>
                </c:pt>
                <c:pt idx="36">
                  <c:v>6.1818181818181861</c:v>
                </c:pt>
                <c:pt idx="37">
                  <c:v>6.6868686868686913</c:v>
                </c:pt>
                <c:pt idx="38">
                  <c:v>7.1919191919191965</c:v>
                </c:pt>
                <c:pt idx="39">
                  <c:v>7.6969696969697017</c:v>
                </c:pt>
                <c:pt idx="40">
                  <c:v>8.202020202020206</c:v>
                </c:pt>
                <c:pt idx="41">
                  <c:v>8.7070707070707112</c:v>
                </c:pt>
                <c:pt idx="42">
                  <c:v>9.2121212121212164</c:v>
                </c:pt>
                <c:pt idx="43">
                  <c:v>9.7171717171717216</c:v>
                </c:pt>
                <c:pt idx="44">
                  <c:v>10.222222222222227</c:v>
                </c:pt>
                <c:pt idx="45">
                  <c:v>10.727272727272732</c:v>
                </c:pt>
                <c:pt idx="46">
                  <c:v>11.232323232323237</c:v>
                </c:pt>
                <c:pt idx="47">
                  <c:v>11.737373737373742</c:v>
                </c:pt>
                <c:pt idx="48">
                  <c:v>12.242424242424248</c:v>
                </c:pt>
                <c:pt idx="49">
                  <c:v>12.747474747474753</c:v>
                </c:pt>
                <c:pt idx="50">
                  <c:v>13.252525252525258</c:v>
                </c:pt>
                <c:pt idx="51">
                  <c:v>13.757575757575763</c:v>
                </c:pt>
                <c:pt idx="52">
                  <c:v>14.262626262626268</c:v>
                </c:pt>
                <c:pt idx="53">
                  <c:v>14.767676767676774</c:v>
                </c:pt>
                <c:pt idx="54">
                  <c:v>15.272727272727279</c:v>
                </c:pt>
                <c:pt idx="55">
                  <c:v>15.777777777777784</c:v>
                </c:pt>
                <c:pt idx="56">
                  <c:v>16.282828282828287</c:v>
                </c:pt>
                <c:pt idx="57">
                  <c:v>16.787878787878793</c:v>
                </c:pt>
                <c:pt idx="58">
                  <c:v>17.292929292929298</c:v>
                </c:pt>
                <c:pt idx="59">
                  <c:v>17.797979797979803</c:v>
                </c:pt>
                <c:pt idx="60">
                  <c:v>18.303030303030308</c:v>
                </c:pt>
                <c:pt idx="61">
                  <c:v>18.808080808080813</c:v>
                </c:pt>
                <c:pt idx="62">
                  <c:v>19.313131313131318</c:v>
                </c:pt>
                <c:pt idx="63">
                  <c:v>19.818181818181824</c:v>
                </c:pt>
                <c:pt idx="64">
                  <c:v>20.323232323232329</c:v>
                </c:pt>
                <c:pt idx="65">
                  <c:v>20.828282828282834</c:v>
                </c:pt>
                <c:pt idx="66">
                  <c:v>21.333333333333339</c:v>
                </c:pt>
                <c:pt idx="67">
                  <c:v>21.838383838383844</c:v>
                </c:pt>
                <c:pt idx="68">
                  <c:v>22.34343434343435</c:v>
                </c:pt>
                <c:pt idx="69">
                  <c:v>22.848484848484855</c:v>
                </c:pt>
                <c:pt idx="70">
                  <c:v>23.35353535353536</c:v>
                </c:pt>
                <c:pt idx="71">
                  <c:v>23.858585858585865</c:v>
                </c:pt>
                <c:pt idx="72">
                  <c:v>24.36363636363637</c:v>
                </c:pt>
                <c:pt idx="73">
                  <c:v>24.868686868686876</c:v>
                </c:pt>
                <c:pt idx="74">
                  <c:v>25.373737373737381</c:v>
                </c:pt>
                <c:pt idx="75">
                  <c:v>25.878787878787886</c:v>
                </c:pt>
                <c:pt idx="76">
                  <c:v>26.383838383838391</c:v>
                </c:pt>
                <c:pt idx="77">
                  <c:v>26.888888888888896</c:v>
                </c:pt>
                <c:pt idx="78">
                  <c:v>27.393939393939402</c:v>
                </c:pt>
                <c:pt idx="79">
                  <c:v>27.898989898989907</c:v>
                </c:pt>
                <c:pt idx="80">
                  <c:v>28.404040404040412</c:v>
                </c:pt>
                <c:pt idx="81">
                  <c:v>28.909090909090917</c:v>
                </c:pt>
                <c:pt idx="82">
                  <c:v>29.414141414141422</c:v>
                </c:pt>
                <c:pt idx="83">
                  <c:v>29.919191919191928</c:v>
                </c:pt>
                <c:pt idx="84">
                  <c:v>30.424242424242433</c:v>
                </c:pt>
                <c:pt idx="85">
                  <c:v>30.929292929292938</c:v>
                </c:pt>
                <c:pt idx="86">
                  <c:v>31.434343434343443</c:v>
                </c:pt>
                <c:pt idx="87">
                  <c:v>31.939393939393948</c:v>
                </c:pt>
                <c:pt idx="88">
                  <c:v>32.44444444444445</c:v>
                </c:pt>
                <c:pt idx="89">
                  <c:v>32.949494949494955</c:v>
                </c:pt>
                <c:pt idx="90">
                  <c:v>33.45454545454546</c:v>
                </c:pt>
                <c:pt idx="91">
                  <c:v>33.959595959595966</c:v>
                </c:pt>
                <c:pt idx="92">
                  <c:v>34.464646464646471</c:v>
                </c:pt>
                <c:pt idx="93">
                  <c:v>34.969696969696976</c:v>
                </c:pt>
                <c:pt idx="94">
                  <c:v>35.474747474747481</c:v>
                </c:pt>
                <c:pt idx="95">
                  <c:v>35.979797979797986</c:v>
                </c:pt>
                <c:pt idx="96">
                  <c:v>36.484848484848492</c:v>
                </c:pt>
                <c:pt idx="97">
                  <c:v>36.989898989898997</c:v>
                </c:pt>
                <c:pt idx="98">
                  <c:v>37.494949494949502</c:v>
                </c:pt>
                <c:pt idx="99">
                  <c:v>38</c:v>
                </c:pt>
              </c:numCache>
            </c:numRef>
          </c:xVal>
          <c:yVal>
            <c:numRef>
              <c:f>calc!$AK$1:$AK$100</c:f>
              <c:numCache>
                <c:formatCode>General</c:formatCode>
                <c:ptCount val="100"/>
                <c:pt idx="0">
                  <c:v>-5407652250</c:v>
                </c:pt>
                <c:pt idx="1">
                  <c:v>-1919781694.5391769</c:v>
                </c:pt>
                <c:pt idx="2">
                  <c:v>27446986.007276416</c:v>
                </c:pt>
                <c:pt idx="3">
                  <c:v>953110242.62464094</c:v>
                </c:pt>
                <c:pt idx="4">
                  <c:v>1240606977.8565111</c:v>
                </c:pt>
                <c:pt idx="5">
                  <c:v>1164830067.7731833</c:v>
                </c:pt>
                <c:pt idx="6">
                  <c:v>915313551.39881778</c:v>
                </c:pt>
                <c:pt idx="7">
                  <c:v>615768960.40287578</c:v>
                </c:pt>
                <c:pt idx="8">
                  <c:v>340398007.1844092</c:v>
                </c:pt>
                <c:pt idx="9">
                  <c:v>127343370.64877951</c:v>
                </c:pt>
                <c:pt idx="10">
                  <c:v>-10385384.005725265</c:v>
                </c:pt>
                <c:pt idx="11">
                  <c:v>-76197642.308217466</c:v>
                </c:pt>
                <c:pt idx="12">
                  <c:v>-83129376.446386337</c:v>
                </c:pt>
                <c:pt idx="13">
                  <c:v>-48704997.652050614</c:v>
                </c:pt>
                <c:pt idx="14">
                  <c:v>8792557.8232256174</c:v>
                </c:pt>
                <c:pt idx="15">
                  <c:v>72868668.261983812</c:v>
                </c:pt>
                <c:pt idx="16">
                  <c:v>130385902.78638494</c:v>
                </c:pt>
                <c:pt idx="17">
                  <c:v>172340773.58765146</c:v>
                </c:pt>
                <c:pt idx="18">
                  <c:v>194015707.04920393</c:v>
                </c:pt>
                <c:pt idx="19">
                  <c:v>194655856.37817287</c:v>
                </c:pt>
                <c:pt idx="20">
                  <c:v>176803433.85230434</c:v>
                </c:pt>
                <c:pt idx="21">
                  <c:v>145406072.12903586</c:v>
                </c:pt>
                <c:pt idx="22">
                  <c:v>106800331.25069737</c:v>
                </c:pt>
                <c:pt idx="23">
                  <c:v>67656851.014390036</c:v>
                </c:pt>
                <c:pt idx="24">
                  <c:v>33959807.257115662</c:v>
                </c:pt>
                <c:pt idx="25">
                  <c:v>10080265.336168379</c:v>
                </c:pt>
                <c:pt idx="26">
                  <c:v>-2009265.3383393064</c:v>
                </c:pt>
                <c:pt idx="27">
                  <c:v>-3343285.4376638681</c:v>
                </c:pt>
                <c:pt idx="28">
                  <c:v>1630284.0375218689</c:v>
                </c:pt>
                <c:pt idx="29">
                  <c:v>4860826.0671961606</c:v>
                </c:pt>
                <c:pt idx="30">
                  <c:v>-5271208.8813132346</c:v>
                </c:pt>
                <c:pt idx="31">
                  <c:v>-43700005.697520435</c:v>
                </c:pt>
                <c:pt idx="32">
                  <c:v>-128209693.70900103</c:v>
                </c:pt>
                <c:pt idx="33">
                  <c:v>-278776260.37697637</c:v>
                </c:pt>
                <c:pt idx="34">
                  <c:v>-516739150.6273725</c:v>
                </c:pt>
                <c:pt idx="35">
                  <c:v>-863830939.63481998</c:v>
                </c:pt>
                <c:pt idx="36">
                  <c:v>-1341097997.826005</c:v>
                </c:pt>
                <c:pt idx="37">
                  <c:v>-1967748821.9702768</c:v>
                </c:pt>
                <c:pt idx="38">
                  <c:v>-2759969685.4795389</c:v>
                </c:pt>
                <c:pt idx="39">
                  <c:v>-3729749464.4461002</c:v>
                </c:pt>
                <c:pt idx="40">
                  <c:v>-4883756923.5064173</c:v>
                </c:pt>
                <c:pt idx="41">
                  <c:v>-6222314397.3305521</c:v>
                </c:pt>
                <c:pt idx="42">
                  <c:v>-7738511679.4014301</c:v>
                </c:pt>
                <c:pt idx="43">
                  <c:v>-9417503029.7651978</c:v>
                </c:pt>
                <c:pt idx="44">
                  <c:v>-11236028537.603348</c:v>
                </c:pt>
                <c:pt idx="45">
                  <c:v>-13162198622.7995</c:v>
                </c:pt>
                <c:pt idx="46">
                  <c:v>-15155577233.148634</c:v>
                </c:pt>
                <c:pt idx="47">
                  <c:v>-17167595290.483414</c:v>
                </c:pt>
                <c:pt idx="48">
                  <c:v>-19142321159.772682</c:v>
                </c:pt>
                <c:pt idx="49">
                  <c:v>-21017609360.179493</c:v>
                </c:pt>
                <c:pt idx="50">
                  <c:v>-22726642406.150738</c:v>
                </c:pt>
                <c:pt idx="51">
                  <c:v>-24199873559.848431</c:v>
                </c:pt>
                <c:pt idx="52">
                  <c:v>-25367370393.62331</c:v>
                </c:pt>
                <c:pt idx="53">
                  <c:v>-26161550402.77272</c:v>
                </c:pt>
                <c:pt idx="54">
                  <c:v>-26520290474.522346</c:v>
                </c:pt>
                <c:pt idx="55">
                  <c:v>-26390381809.017258</c:v>
                </c:pt>
                <c:pt idx="56">
                  <c:v>-25731290902.109131</c:v>
                </c:pt>
                <c:pt idx="57">
                  <c:v>-24519175437.879841</c:v>
                </c:pt>
                <c:pt idx="58">
                  <c:v>-22751091401.146931</c:v>
                </c:pt>
                <c:pt idx="59">
                  <c:v>-20449314406.655437</c:v>
                </c:pt>
                <c:pt idx="60">
                  <c:v>-17665684152.269039</c:v>
                </c:pt>
                <c:pt idx="61">
                  <c:v>-14485866038.240448</c:v>
                </c:pt>
                <c:pt idx="62">
                  <c:v>-11033408353.554716</c:v>
                </c:pt>
                <c:pt idx="63">
                  <c:v>-7473457013.407733</c:v>
                </c:pt>
                <c:pt idx="64">
                  <c:v>-4015972639.1048861</c:v>
                </c:pt>
                <c:pt idx="65">
                  <c:v>-918276803.03453135</c:v>
                </c:pt>
                <c:pt idx="66">
                  <c:v>1513264483.0946412</c:v>
                </c:pt>
                <c:pt idx="67">
                  <c:v>2922631478.8940935</c:v>
                </c:pt>
                <c:pt idx="68">
                  <c:v>2904847363.1174359</c:v>
                </c:pt>
                <c:pt idx="69">
                  <c:v>1008233628.9873931</c:v>
                </c:pt>
                <c:pt idx="70">
                  <c:v>-3261501114.7944059</c:v>
                </c:pt>
                <c:pt idx="71">
                  <c:v>-10435041655.441879</c:v>
                </c:pt>
                <c:pt idx="72">
                  <c:v>-21070795318.457222</c:v>
                </c:pt>
                <c:pt idx="73">
                  <c:v>-35743424884.091873</c:v>
                </c:pt>
                <c:pt idx="74">
                  <c:v>-55029215469.802261</c:v>
                </c:pt>
                <c:pt idx="75">
                  <c:v>-79487879843.489029</c:v>
                </c:pt>
                <c:pt idx="76">
                  <c:v>-109640380129.33073</c:v>
                </c:pt>
                <c:pt idx="77">
                  <c:v>-145942316589.31033</c:v>
                </c:pt>
                <c:pt idx="78">
                  <c:v>-188752406108.77142</c:v>
                </c:pt>
                <c:pt idx="79">
                  <c:v>-238295544183.96014</c:v>
                </c:pt>
                <c:pt idx="80">
                  <c:v>-294619914603.10596</c:v>
                </c:pt>
                <c:pt idx="81">
                  <c:v>-357547580630.46185</c:v>
                </c:pt>
                <c:pt idx="82">
                  <c:v>-426617960344.56488</c:v>
                </c:pt>
                <c:pt idx="83">
                  <c:v>-501023556848.35529</c:v>
                </c:pt>
                <c:pt idx="84">
                  <c:v>-579537281358.74011</c:v>
                </c:pt>
                <c:pt idx="85">
                  <c:v>-660430673697.85864</c:v>
                </c:pt>
                <c:pt idx="86">
                  <c:v>-741382290446.80688</c:v>
                </c:pt>
                <c:pt idx="87">
                  <c:v>-819375495985.28638</c:v>
                </c:pt>
                <c:pt idx="88">
                  <c:v>-890584855827.49072</c:v>
                </c:pt>
                <c:pt idx="89">
                  <c:v>-950250295075.78687</c:v>
                </c:pt>
                <c:pt idx="90">
                  <c:v>-992538147448.51318</c:v>
                </c:pt>
                <c:pt idx="91">
                  <c:v>-1010388182198.1611</c:v>
                </c:pt>
                <c:pt idx="92">
                  <c:v>-995345657319.09167</c:v>
                </c:pt>
                <c:pt idx="93">
                  <c:v>-937377407751.97791</c:v>
                </c:pt>
                <c:pt idx="94">
                  <c:v>-824670936823.75269</c:v>
                </c:pt>
                <c:pt idx="95">
                  <c:v>-643415437918.14551</c:v>
                </c:pt>
                <c:pt idx="96">
                  <c:v>-377563631351.29944</c:v>
                </c:pt>
                <c:pt idx="97">
                  <c:v>-8573258631.9508495</c:v>
                </c:pt>
                <c:pt idx="98">
                  <c:v>484872967286.2113</c:v>
                </c:pt>
                <c:pt idx="99">
                  <c:v>1127170201500</c:v>
                </c:pt>
              </c:numCache>
            </c:numRef>
          </c:yVal>
          <c:smooth val="1"/>
        </c:ser>
        <c:ser>
          <c:idx val="9"/>
          <c:order val="1"/>
          <c:tx>
            <c:v>19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numFmt formatCode="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calc!$AL$16</c:f>
              <c:numCache>
                <c:formatCode>General</c:formatCode>
                <c:ptCount val="1"/>
                <c:pt idx="0">
                  <c:v>37</c:v>
                </c:pt>
              </c:numCache>
            </c:numRef>
          </c:xVal>
          <c:yVal>
            <c:numRef>
              <c:f>calc!$AM$16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8"/>
          <c:order val="2"/>
          <c:tx>
            <c:v>18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numFmt formatCode="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calc!$AL$15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calc!$AM$15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7"/>
          <c:order val="3"/>
          <c:tx>
            <c:v>17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/>
              <c:numFmt formatCode="0.00" sourceLinked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calc!$AL$14</c:f>
              <c:numCache>
                <c:formatCode>General</c:formatCode>
                <c:ptCount val="1"/>
                <c:pt idx="0">
                  <c:v>21</c:v>
                </c:pt>
              </c:numCache>
            </c:numRef>
          </c:xVal>
          <c:yVal>
            <c:numRef>
              <c:f>calc!$AM$14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6"/>
          <c:order val="4"/>
          <c:tx>
            <c:v>16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/>
              <c:numFmt formatCode="0.00" sourceLinked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calc!$AL$13</c:f>
              <c:numCache>
                <c:formatCode>General</c:formatCode>
                <c:ptCount val="1"/>
                <c:pt idx="0">
                  <c:v>-7</c:v>
                </c:pt>
              </c:numCache>
            </c:numRef>
          </c:xVal>
          <c:yVal>
            <c:numRef>
              <c:f>calc!$AM$13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15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numFmt formatCode="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calc!$AL$12</c:f>
              <c:numCache>
                <c:formatCode>General</c:formatCode>
                <c:ptCount val="1"/>
                <c:pt idx="0">
                  <c:v>-11</c:v>
                </c:pt>
              </c:numCache>
            </c:numRef>
          </c:xVal>
          <c:yVal>
            <c:numRef>
              <c:f>calc!$AM$12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4"/>
          <c:order val="6"/>
          <c:tx>
            <c:v>14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/>
              <c:numFmt formatCode="0.00" sourceLinked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calc!$AL$11</c:f>
              <c:numCache>
                <c:formatCode>General</c:formatCode>
                <c:ptCount val="1"/>
                <c:pt idx="0">
                  <c:v>-5</c:v>
                </c:pt>
              </c:numCache>
            </c:numRef>
          </c:xVal>
          <c:yVal>
            <c:numRef>
              <c:f>calc!$AM$11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3"/>
          <c:order val="7"/>
          <c:tx>
            <c:v>13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numFmt formatCode="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calc!$AL$10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calc!$AM$10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2"/>
          <c:order val="8"/>
          <c:tx>
            <c:v>12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numFmt formatCode="0.00" sourceLinked="0"/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calc!$AL$9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calc!$AM$9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ser>
          <c:idx val="1"/>
          <c:order val="9"/>
          <c:tx>
            <c:v>11</c:v>
          </c:tx>
          <c:marker>
            <c:symbol val="circl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/>
              <c:numFmt formatCode="0.00" sourceLinked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calc!$AL$8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calc!$AM$8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93216"/>
        <c:axId val="128803200"/>
      </c:scatterChart>
      <c:valAx>
        <c:axId val="1287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128803200"/>
        <c:crosses val="autoZero"/>
        <c:crossBetween val="midCat"/>
      </c:valAx>
      <c:valAx>
        <c:axId val="12880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87932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10</xdr:col>
      <xdr:colOff>0</xdr:colOff>
      <xdr:row>31</xdr:row>
      <xdr:rowOff>180975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8</xdr:row>
      <xdr:rowOff>76200</xdr:rowOff>
    </xdr:from>
    <xdr:to>
      <xdr:col>10</xdr:col>
      <xdr:colOff>323850</xdr:colOff>
      <xdr:row>14</xdr:row>
      <xdr:rowOff>85725</xdr:rowOff>
    </xdr:to>
    <xdr:pic>
      <xdr:nvPicPr>
        <xdr:cNvPr id="2049" name="Picture 1" descr="http://www4a.wolframalpha.com/Calculate/MSP/MSP216919cg46ihbd0ci24h000016ce278214dch669?MSPStoreType=image/gif&amp;s=51&amp;w=313&amp;h=1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38525" y="1600200"/>
          <a:ext cx="2981325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tabSelected="1" workbookViewId="0">
      <selection activeCell="C1" sqref="C1"/>
    </sheetView>
  </sheetViews>
  <sheetFormatPr defaultColWidth="10.42578125" defaultRowHeight="15" x14ac:dyDescent="0.25"/>
  <cols>
    <col min="1" max="1" width="4.85546875" style="7" customWidth="1"/>
    <col min="2" max="2" width="5" style="6" customWidth="1"/>
    <col min="3" max="6" width="10.42578125" style="7"/>
    <col min="7" max="7" width="10.5703125" style="7" bestFit="1" customWidth="1"/>
    <col min="8" max="16384" width="10.42578125" style="7"/>
  </cols>
  <sheetData>
    <row r="1" spans="2:25" x14ac:dyDescent="0.25">
      <c r="B1" s="10"/>
      <c r="C1" s="11" t="s">
        <v>22</v>
      </c>
      <c r="D1" s="8"/>
      <c r="E1" s="8"/>
      <c r="G1" s="8"/>
      <c r="K1" s="8"/>
      <c r="L1" s="8"/>
      <c r="M1" s="8"/>
      <c r="O1" s="8"/>
      <c r="P1" s="8"/>
      <c r="Q1" s="8"/>
      <c r="S1" s="8"/>
      <c r="U1" s="8"/>
      <c r="X1" s="9"/>
      <c r="Y1" s="8"/>
    </row>
    <row r="3" spans="2:25" x14ac:dyDescent="0.25">
      <c r="B3" s="21" t="str">
        <f>"f(x)="&amp;calc!AO23&amp;calc!AO24&amp;calc!AO25&amp;calc!AO26&amp;calc!AO27&amp;calc!AO28&amp;calc!AO29&amp;calc!AO30&amp;calc!AO31&amp;calc!AO32</f>
        <v>f(x)= + x⁹-64x⁸ + 774x⁷ + 14406x⁶-190008x⁵-1443186x⁴ + 5058266x³ + 17931154x²-62653353x + 41282010</v>
      </c>
      <c r="J3" s="2"/>
      <c r="K3" s="1"/>
      <c r="L3" s="2"/>
      <c r="P3" s="2"/>
      <c r="S3" s="1"/>
      <c r="T3" s="2"/>
      <c r="U3" s="1"/>
      <c r="V3" s="2"/>
    </row>
    <row r="4" spans="2:25" x14ac:dyDescent="0.25">
      <c r="I4" s="12"/>
    </row>
    <row r="5" spans="2:25" ht="16.5" x14ac:dyDescent="0.3">
      <c r="B5" s="22" t="s">
        <v>31</v>
      </c>
      <c r="C5" s="17">
        <v>41282010</v>
      </c>
      <c r="D5" s="23"/>
      <c r="F5" s="19" t="str">
        <f>IF(ISNUMBER(G5),"Root(1)=","")</f>
        <v>Root(1)=</v>
      </c>
      <c r="G5" s="20">
        <f>IF(calc!AQ23="a","",IF(ROUND(calc!AQ23,4)=0,calc!AP23,""))</f>
        <v>1</v>
      </c>
    </row>
    <row r="6" spans="2:25" ht="16.5" x14ac:dyDescent="0.3">
      <c r="B6" s="22" t="s">
        <v>32</v>
      </c>
      <c r="C6" s="17">
        <v>-62653353</v>
      </c>
      <c r="D6" s="23" t="s">
        <v>9</v>
      </c>
      <c r="F6" s="19" t="str">
        <f>IF(ISNUMBER(G6),"Root(2)=","")</f>
        <v>Root(2)=</v>
      </c>
      <c r="G6" s="20">
        <f>IF(calc!AQ24="a","",IF(ROUND(calc!AQ24,4)=0,calc!AP24,""))</f>
        <v>2</v>
      </c>
      <c r="X6" s="12"/>
      <c r="Y6" s="12"/>
    </row>
    <row r="7" spans="2:25" ht="16.5" x14ac:dyDescent="0.3">
      <c r="B7" s="22" t="s">
        <v>33</v>
      </c>
      <c r="C7" s="17">
        <v>17931154</v>
      </c>
      <c r="D7" s="23" t="s">
        <v>30</v>
      </c>
      <c r="F7" s="19" t="str">
        <f>IF(ISNUMBER(G7),"Root(3)=","")</f>
        <v>Root(3)=</v>
      </c>
      <c r="G7" s="20">
        <f>IF(calc!AQ25="a","",IF(ROUND(calc!AQ25,4)=0,calc!AP25,""))</f>
        <v>3</v>
      </c>
      <c r="X7" s="12"/>
      <c r="Y7" s="12"/>
    </row>
    <row r="8" spans="2:25" ht="16.5" x14ac:dyDescent="0.3">
      <c r="B8" s="22" t="s">
        <v>34</v>
      </c>
      <c r="C8" s="17">
        <v>5058266</v>
      </c>
      <c r="D8" s="23" t="s">
        <v>29</v>
      </c>
      <c r="F8" s="19" t="str">
        <f>IF(ISNUMBER(G8),"Root(4)=","")</f>
        <v>Root(4)=</v>
      </c>
      <c r="G8" s="20">
        <f>IF(calc!AQ26="a","",IF(ROUND(calc!AQ26,4)=0,calc!AP26,""))</f>
        <v>-5</v>
      </c>
      <c r="I8" s="25" t="s">
        <v>41</v>
      </c>
      <c r="J8" s="25" t="s">
        <v>42</v>
      </c>
      <c r="X8" s="12"/>
      <c r="Y8" s="13"/>
    </row>
    <row r="9" spans="2:25" ht="16.5" x14ac:dyDescent="0.3">
      <c r="B9" s="22" t="s">
        <v>35</v>
      </c>
      <c r="C9" s="17">
        <v>-1443186</v>
      </c>
      <c r="D9" s="23" t="s">
        <v>28</v>
      </c>
      <c r="F9" s="19" t="str">
        <f>IF(ISNUMBER(G9),"Root(5)=","")</f>
        <v>Root(5)=</v>
      </c>
      <c r="G9" s="20">
        <f>IF(calc!AQ27="a","",IF(ROUND(calc!AQ27,4)=0,calc!AP27,""))</f>
        <v>-11</v>
      </c>
      <c r="I9" s="27">
        <v>16</v>
      </c>
      <c r="J9" s="27">
        <v>1</v>
      </c>
      <c r="X9" s="12"/>
      <c r="Y9" s="13"/>
    </row>
    <row r="10" spans="2:25" ht="16.5" x14ac:dyDescent="0.3">
      <c r="B10" s="22" t="s">
        <v>36</v>
      </c>
      <c r="C10" s="17">
        <v>-190008</v>
      </c>
      <c r="D10" s="23" t="s">
        <v>27</v>
      </c>
      <c r="F10" s="19" t="str">
        <f>IF(ISNUMBER(G10),"Root(6)=","")</f>
        <v>Root(6)=</v>
      </c>
      <c r="G10" s="20">
        <f>IF(calc!AQ28="a","",IF(ROUND(calc!AQ28,4)=0,calc!AP28,""))</f>
        <v>-7</v>
      </c>
      <c r="X10" s="12"/>
      <c r="Y10" s="13"/>
    </row>
    <row r="11" spans="2:25" ht="16.5" x14ac:dyDescent="0.3">
      <c r="B11" s="22" t="s">
        <v>37</v>
      </c>
      <c r="C11" s="17">
        <v>14406</v>
      </c>
      <c r="D11" s="23" t="s">
        <v>26</v>
      </c>
      <c r="F11" s="19" t="str">
        <f>IF(ISNUMBER(G11),"Root(7)=","")</f>
        <v>Root(7)=</v>
      </c>
      <c r="G11" s="20">
        <f>IF(calc!AQ29="a","",IF(ROUND(calc!AQ29,4)=0,calc!AP29,""))</f>
        <v>21</v>
      </c>
      <c r="X11" s="12"/>
      <c r="Y11" s="13"/>
    </row>
    <row r="12" spans="2:25" ht="16.5" x14ac:dyDescent="0.3">
      <c r="B12" s="22" t="s">
        <v>38</v>
      </c>
      <c r="C12" s="17">
        <v>774</v>
      </c>
      <c r="D12" s="23" t="s">
        <v>25</v>
      </c>
      <c r="F12" s="19" t="str">
        <f>IF(ISNUMBER(G12),"Root(8)=","")</f>
        <v>Root(8)=</v>
      </c>
      <c r="G12" s="20">
        <f>IF(calc!AQ30="a","",IF(ROUND(calc!AQ30,4)=0,calc!AP30,""))</f>
        <v>23</v>
      </c>
      <c r="X12" s="12"/>
      <c r="Y12" s="13"/>
    </row>
    <row r="13" spans="2:25" ht="16.5" x14ac:dyDescent="0.3">
      <c r="B13" s="22" t="s">
        <v>39</v>
      </c>
      <c r="C13" s="17">
        <v>-64</v>
      </c>
      <c r="D13" s="23" t="s">
        <v>24</v>
      </c>
      <c r="F13" s="19" t="str">
        <f>IF(ISNUMBER(G13),"Root(9)=","")</f>
        <v>Root(9)=</v>
      </c>
      <c r="G13" s="20">
        <f>IF(calc!AQ31="a","",IF(ROUND(calc!AQ31,4)=0,calc!AP31,""))</f>
        <v>37</v>
      </c>
      <c r="X13" s="12"/>
      <c r="Y13" s="13"/>
    </row>
    <row r="14" spans="2:25" ht="16.5" x14ac:dyDescent="0.3">
      <c r="B14" s="22" t="s">
        <v>40</v>
      </c>
      <c r="C14" s="17">
        <v>1</v>
      </c>
      <c r="D14" s="23" t="s">
        <v>23</v>
      </c>
      <c r="F14" s="19"/>
      <c r="G14" s="20" t="str">
        <f>IF(AND(ISNUMBER(calc!AQ32),ROUND(calc!AQ32,4)=0),calc!AP32,"")</f>
        <v/>
      </c>
      <c r="X14" s="12"/>
      <c r="Y14" s="13"/>
    </row>
    <row r="15" spans="2:25" x14ac:dyDescent="0.25">
      <c r="B15" s="7"/>
      <c r="X15" s="12"/>
      <c r="Y15" s="13"/>
    </row>
    <row r="16" spans="2:25" x14ac:dyDescent="0.25">
      <c r="B16" s="7"/>
      <c r="X16" s="12"/>
      <c r="Y16" s="13"/>
    </row>
    <row r="17" spans="2:25" x14ac:dyDescent="0.25">
      <c r="X17" s="12"/>
      <c r="Y17" s="12"/>
    </row>
    <row r="18" spans="2:25" x14ac:dyDescent="0.25">
      <c r="X18" s="12"/>
      <c r="Y18" s="12"/>
    </row>
    <row r="19" spans="2:25" x14ac:dyDescent="0.25">
      <c r="B19" s="11"/>
      <c r="J19" s="12"/>
      <c r="K19" s="12"/>
      <c r="L19" s="12"/>
      <c r="M19" s="12"/>
      <c r="N19" s="12"/>
      <c r="O19" s="12"/>
      <c r="P19" s="12"/>
      <c r="Q19" s="12"/>
      <c r="R19" s="2"/>
      <c r="S19" s="1"/>
      <c r="T19" s="2"/>
      <c r="X19" s="12"/>
      <c r="Y19" s="12"/>
    </row>
    <row r="20" spans="2:25" x14ac:dyDescent="0.25">
      <c r="J20" s="12"/>
      <c r="K20" s="12"/>
      <c r="L20" s="12"/>
      <c r="M20" s="12"/>
      <c r="N20" s="12"/>
      <c r="O20" s="12"/>
      <c r="P20" s="12"/>
      <c r="Q20" s="12"/>
      <c r="R20" s="2"/>
      <c r="S20" s="1"/>
      <c r="T20" s="2"/>
      <c r="X20" s="12"/>
      <c r="Y20" s="12"/>
    </row>
    <row r="21" spans="2:25" x14ac:dyDescent="0.25">
      <c r="H21" s="12"/>
      <c r="I21" s="12"/>
      <c r="J21" s="14"/>
      <c r="K21" s="13"/>
      <c r="L21" s="14"/>
      <c r="M21" s="13"/>
      <c r="N21" s="14"/>
      <c r="O21" s="13"/>
      <c r="P21" s="14"/>
      <c r="Q21" s="13"/>
      <c r="R21" s="2"/>
      <c r="S21" s="1"/>
      <c r="T21" s="2"/>
      <c r="U21" s="1"/>
      <c r="V21" s="2"/>
    </row>
    <row r="22" spans="2:25" x14ac:dyDescent="0.25">
      <c r="H22" s="12"/>
      <c r="I22" s="12"/>
      <c r="J22" s="14"/>
      <c r="K22" s="13"/>
      <c r="L22" s="14"/>
      <c r="M22" s="13"/>
      <c r="N22" s="14"/>
      <c r="O22" s="13"/>
      <c r="P22" s="14"/>
      <c r="Q22" s="13"/>
      <c r="R22" s="2"/>
      <c r="S22" s="1"/>
      <c r="T22" s="2"/>
      <c r="U22" s="1"/>
      <c r="V22" s="2"/>
    </row>
    <row r="23" spans="2:25" x14ac:dyDescent="0.25"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2"/>
      <c r="S23" s="1"/>
      <c r="T23" s="2"/>
      <c r="U23" s="1"/>
      <c r="V23" s="2"/>
    </row>
    <row r="24" spans="2:25" x14ac:dyDescent="0.25"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2"/>
      <c r="S24" s="1"/>
      <c r="T24" s="2"/>
      <c r="U24" s="1"/>
      <c r="V24" s="2"/>
    </row>
    <row r="25" spans="2:25" x14ac:dyDescent="0.25">
      <c r="H25" s="14"/>
      <c r="I25" s="13"/>
      <c r="J25" s="14"/>
      <c r="K25" s="13"/>
      <c r="L25" s="14"/>
      <c r="M25" s="13"/>
      <c r="N25" s="14"/>
      <c r="O25" s="13"/>
      <c r="P25" s="14"/>
      <c r="Q25" s="13"/>
      <c r="R25" s="2"/>
      <c r="S25" s="1"/>
      <c r="T25" s="2"/>
      <c r="U25" s="1"/>
      <c r="V25" s="2"/>
    </row>
    <row r="26" spans="2:25" x14ac:dyDescent="0.25"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2"/>
      <c r="S26" s="1"/>
      <c r="T26" s="2"/>
      <c r="U26" s="1"/>
      <c r="V26" s="2"/>
    </row>
    <row r="27" spans="2:25" x14ac:dyDescent="0.25">
      <c r="H27" s="14"/>
      <c r="I27" s="13"/>
      <c r="J27" s="14"/>
      <c r="K27" s="13"/>
      <c r="L27" s="14"/>
      <c r="M27" s="13"/>
      <c r="N27" s="14"/>
      <c r="O27" s="13"/>
      <c r="P27" s="14"/>
      <c r="Q27" s="16"/>
      <c r="R27" s="2"/>
      <c r="S27" s="1"/>
      <c r="T27" s="2"/>
      <c r="U27" s="1"/>
      <c r="V27" s="2"/>
    </row>
    <row r="28" spans="2:25" x14ac:dyDescent="0.25">
      <c r="H28" s="14"/>
      <c r="I28" s="13"/>
      <c r="J28" s="14"/>
      <c r="K28" s="13"/>
      <c r="L28" s="14"/>
      <c r="M28" s="13"/>
      <c r="N28" s="14"/>
      <c r="O28" s="13"/>
      <c r="P28" s="14"/>
      <c r="Q28" s="13"/>
    </row>
    <row r="29" spans="2:25" x14ac:dyDescent="0.25">
      <c r="H29" s="14"/>
      <c r="I29" s="13"/>
      <c r="J29" s="14"/>
      <c r="K29" s="13"/>
      <c r="L29" s="14"/>
      <c r="M29" s="13"/>
      <c r="N29" s="14"/>
      <c r="O29" s="13"/>
      <c r="P29" s="14"/>
      <c r="Q29" s="13"/>
    </row>
    <row r="30" spans="2:25" x14ac:dyDescent="0.25">
      <c r="H30" s="14"/>
      <c r="I30" s="13"/>
      <c r="J30" s="12"/>
      <c r="K30" s="12"/>
      <c r="L30" s="12"/>
      <c r="M30" s="12"/>
      <c r="N30" s="12"/>
      <c r="O30" s="12"/>
      <c r="P30" s="12"/>
      <c r="Q30" s="12"/>
    </row>
    <row r="31" spans="2:25" x14ac:dyDescent="0.25">
      <c r="H31" s="14"/>
      <c r="I31" s="13"/>
      <c r="J31" s="12"/>
      <c r="K31" s="12"/>
      <c r="L31" s="12"/>
      <c r="M31" s="12"/>
      <c r="N31" s="12"/>
      <c r="O31" s="12"/>
      <c r="P31" s="12"/>
      <c r="Q31" s="12"/>
    </row>
    <row r="32" spans="2:25" x14ac:dyDescent="0.25"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8:17" x14ac:dyDescent="0.25"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8:17" x14ac:dyDescent="0.25">
      <c r="H34" s="12"/>
      <c r="I34" s="12"/>
    </row>
    <row r="35" spans="8:17" x14ac:dyDescent="0.25">
      <c r="H35" s="12"/>
      <c r="I35" s="12"/>
    </row>
  </sheetData>
  <sheetProtection sheet="1" objects="1" scenarios="1"/>
  <dataValidations count="2">
    <dataValidation type="list" allowBlank="1" showInputMessage="1" showErrorMessage="1" sqref="J9">
      <formula1>"1,2,3,4,5,10,20,50"</formula1>
    </dataValidation>
    <dataValidation type="list" allowBlank="1" showInputMessage="1" showErrorMessage="1" sqref="I9">
      <formula1>"1,2,3,4,5,6,7,8,9,10,11,12,13,14,15,16,17,18,19,20,21,22,23,24,25,26,27,28,29,30,35,40,45,50"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"/>
  <sheetViews>
    <sheetView topLeftCell="H1" zoomScale="50" zoomScaleNormal="50" workbookViewId="0">
      <selection activeCell="AR46" sqref="AR46"/>
    </sheetView>
  </sheetViews>
  <sheetFormatPr defaultRowHeight="15" x14ac:dyDescent="0.25"/>
  <cols>
    <col min="30" max="30" width="9.7109375" bestFit="1" customWidth="1"/>
    <col min="33" max="33" width="9.7109375" bestFit="1" customWidth="1"/>
    <col min="34" max="34" width="9.7109375" style="26" bestFit="1" customWidth="1"/>
    <col min="35" max="35" width="9.7109375" bestFit="1" customWidth="1"/>
    <col min="41" max="41" width="13.5703125" bestFit="1" customWidth="1"/>
    <col min="42" max="42" width="15.85546875" bestFit="1" customWidth="1"/>
    <col min="43" max="43" width="14" bestFit="1" customWidth="1"/>
    <col min="44" max="44" width="17.140625" bestFit="1" customWidth="1"/>
  </cols>
  <sheetData>
    <row r="1" spans="1:55" x14ac:dyDescent="0.25">
      <c r="A1">
        <f t="shared" ref="A1:A32" si="0">ABS(C1)</f>
        <v>0</v>
      </c>
      <c r="B1" s="4">
        <v>1</v>
      </c>
      <c r="C1" s="3">
        <f t="shared" ref="C1:C32" si="1">ROUND((aix*B1^9+aviii*B1^8+avii*B1^7+avi*B1^6+av*B1^5+aiv*B1^4+aiii*B1^3+aii*B1^2+ai*B1^1+a0*B1^0),prec)</f>
        <v>0</v>
      </c>
      <c r="E1">
        <f t="shared" ref="E1:E32" si="2">ABS(G1)</f>
        <v>18247680</v>
      </c>
      <c r="F1" s="4">
        <f>B1</f>
        <v>1</v>
      </c>
      <c r="G1" s="3">
        <f t="shared" ref="G1:G32" si="3">ROUND((bviii*F1^8+bvii*F1^7+bvi*F1^6+bv*F1^5+biv*F1^4+biii*F1^3+bii*F1^2+bi*F1^1+b0*F1^0),prec)</f>
        <v>18247680</v>
      </c>
      <c r="I1">
        <f t="shared" ref="I1:I32" si="4">ABS(K1)</f>
        <v>18247680</v>
      </c>
      <c r="J1" s="4">
        <f>F1</f>
        <v>1</v>
      </c>
      <c r="K1" s="3">
        <f t="shared" ref="K1:K32" si="5">ROUND((cvii*J1^7+cvi*J1^6+cv*J1^5+civ*J1^4+ciii*J1^3+cii*J1^2+ci*J1^1+c0*J1^0),prec)</f>
        <v>18247680</v>
      </c>
      <c r="M1">
        <f t="shared" ref="M1:M32" si="6">ABS(O1)</f>
        <v>9123840</v>
      </c>
      <c r="N1" s="4">
        <f>J1</f>
        <v>1</v>
      </c>
      <c r="O1" s="3">
        <f t="shared" ref="O1:O32" si="7">ROUND((dvi*N1^6+dv*N1^5+div*N1^4+diii*N1^3+dii*N1^2+di*N1^1+d0*N1^0),prec)</f>
        <v>9123840</v>
      </c>
      <c r="Q1">
        <f t="shared" ref="Q1:Q32" si="8">ABS(S1)</f>
        <v>1520640</v>
      </c>
      <c r="R1" s="4">
        <f>N1</f>
        <v>1</v>
      </c>
      <c r="S1" s="3">
        <f t="shared" ref="S1:S32" si="9">ROUND((ev*R1^5+eiv*R1^4+eiii*R1^3+eii*R1^2+ei*R1^1+e0*R1^0),prec)</f>
        <v>-1520640</v>
      </c>
      <c r="U1">
        <f t="shared" ref="U1:U32" si="10">ABS(W1)</f>
        <v>126720</v>
      </c>
      <c r="V1" s="4">
        <f>R1</f>
        <v>1</v>
      </c>
      <c r="W1" s="3">
        <f t="shared" ref="W1:W32" si="11">ROUND((fiv*V1^4+fiii*V1^3+fii*V1^2+fi*V1^1+f0*V1^0),prec)</f>
        <v>126720</v>
      </c>
      <c r="Y1">
        <f t="shared" ref="Y1:Y32" si="12">ABS(AA1)</f>
        <v>15840</v>
      </c>
      <c r="Z1" s="4">
        <f>V1</f>
        <v>1</v>
      </c>
      <c r="AA1" s="3">
        <f t="shared" ref="AA1:AA32" si="13">ROUND((giii*Z1^3+gii*Z1^2+gi*Z1^1+g0*Z1^0),prec)</f>
        <v>-15840</v>
      </c>
      <c r="AC1">
        <f t="shared" ref="AC1:AC32" si="14">ABS(AE1)</f>
        <v>792</v>
      </c>
      <c r="AD1" s="4">
        <f>Z1</f>
        <v>1</v>
      </c>
      <c r="AE1" s="3">
        <f t="shared" ref="AE1:AE32" si="15">ROUND((hii*AD1^2+hi*AD1^1+h0*AD1^0),prec)</f>
        <v>-792</v>
      </c>
      <c r="AG1">
        <f t="shared" ref="AG1:AG32" si="16">ABS(AI1)</f>
        <v>36</v>
      </c>
      <c r="AH1" s="4">
        <f>AD1</f>
        <v>1</v>
      </c>
      <c r="AI1" s="3">
        <f t="shared" ref="AI1:AI32" si="17">ROUND((ki*AH1^1+k0*AH1^0),prec)</f>
        <v>-36</v>
      </c>
      <c r="AJ1" s="7">
        <f>MIN(nr!G5:G14)-art</f>
        <v>-12</v>
      </c>
      <c r="AK1" s="3">
        <f t="shared" ref="AK1:AK32" si="18">(aix*AJ1^9+aviii*AJ1^8+avii*AJ1^7+avi*AJ1^6+av*AJ1^5+aiv*AJ1^4+aiii*AJ1^3+aii*AJ1^2+ai*AJ1^1+a0*AJ1^0)</f>
        <v>-5407652250</v>
      </c>
      <c r="AL1" s="1">
        <f>-aix</f>
        <v>-1</v>
      </c>
      <c r="AM1" s="2" t="s">
        <v>8</v>
      </c>
      <c r="AN1" s="1">
        <f>-(aix*calc!AP23+aviii)</f>
        <v>63</v>
      </c>
      <c r="AO1" s="2" t="s">
        <v>7</v>
      </c>
      <c r="AP1" s="1">
        <f>-(aix*calc!AP23^2+aviii*calc!AP23+avii)</f>
        <v>-711</v>
      </c>
      <c r="AQ1" s="2" t="s">
        <v>6</v>
      </c>
      <c r="AR1" s="1">
        <f>-(aix*calc!AP23^3+aviii*calc!AP23^2+avii*calc!AP23+avi)</f>
        <v>-15117</v>
      </c>
      <c r="AS1" s="2" t="s">
        <v>5</v>
      </c>
      <c r="AT1" s="1">
        <f>-(aix*calc!AP23^4+aviii*calc!AP23^3+avii*calc!AP23^2+avi*calc!AP23+av)</f>
        <v>174891</v>
      </c>
      <c r="AU1" s="2" t="s">
        <v>4</v>
      </c>
      <c r="AV1" s="1">
        <f>-(aix*calc!AP23^5+aviii*calc!AP23^4+avii*calc!AP23^3+avi*calc!AP23^2+av*calc!AP23+aiv)</f>
        <v>1618077</v>
      </c>
      <c r="AW1" s="2" t="s">
        <v>3</v>
      </c>
      <c r="AX1" s="1">
        <f>-(aix*calc!AP23^6+aviii*calc!AP23^5+avii*calc!AP23^4+avi*calc!AP23^3+av*calc!AP23^2+aiv*calc!AP23+aiii)</f>
        <v>-3440189</v>
      </c>
      <c r="AY1" s="2" t="s">
        <v>2</v>
      </c>
      <c r="AZ1" s="1">
        <f>-(aix*calc!AP23^7+aviii*calc!AP23^6+avii*calc!AP23^5+avi*calc!AP23^4+av*calc!AP23^3+aiv*calc!AP23^2+aiii*calc!AP23+aii)</f>
        <v>-21371343</v>
      </c>
      <c r="BA1" s="2" t="s">
        <v>1</v>
      </c>
      <c r="BB1" s="1">
        <f>-(aix*calc!AP23^8+aviii*calc!AP23^7+avii*calc!AP23^6+avi*calc!AP23^5+av*calc!AP23^4+aiv*calc!AP23^3+aiii*calc!AP23^2+aii*calc!AP23+ai)</f>
        <v>41282010</v>
      </c>
      <c r="BC1" s="2" t="s">
        <v>0</v>
      </c>
    </row>
    <row r="2" spans="1:55" x14ac:dyDescent="0.25">
      <c r="A2">
        <f t="shared" si="0"/>
        <v>0</v>
      </c>
      <c r="B2" s="3">
        <f t="shared" ref="B2:B33" si="19">ROUND(B1-(aix*B1^9+aviii*B1^8+avii*B1^7+avi*B1^6+av*B1^5+aiv*B1^4+aiii*B1^3+aii*B1^2+ai*B1^1+a0*B1^0)/(aix*9*B1^8+aviii*8*B1^7+avii*7*B1^6+avi*6*B1^5+av*5*B1^4+aiv*4*B1^3+aiii*3*B1^2+aii*2*B1^1+ai),prec)</f>
        <v>1</v>
      </c>
      <c r="C2" s="3">
        <f t="shared" si="1"/>
        <v>0</v>
      </c>
      <c r="E2">
        <f t="shared" si="2"/>
        <v>2617092.8589709601</v>
      </c>
      <c r="F2" s="3">
        <f t="shared" ref="F2:F33" si="20">ROUND(F1-(bviii*F1^8+bvii*F1^7+bvi*F1^6+bv*F1^5+biv*F1^4+biii*F1^3+bii*F1^2+bi*F1^1+b0*F1^0)/(bviii*8*F1^7+bvii*7*F1^6+bvi*6*F1^5+bv*5*F1^4+biv*4*F1^3+biii*3*F1^2+bii*2*F1^1+bi),prec)</f>
        <v>1.8011329152336599</v>
      </c>
      <c r="G2" s="3">
        <f t="shared" si="3"/>
        <v>2617092.8589709601</v>
      </c>
      <c r="I2">
        <f t="shared" si="4"/>
        <v>35991865.659022398</v>
      </c>
      <c r="J2" s="3">
        <f t="shared" ref="J2:J33" si="21">ROUND(J1-(cvii*J1^7+cvi*J1^6+cv*J1^5+civ*J1^4+ciii*J1^3+cii*J1^2+ci*J1^1+c0*J1^0)/(cvii*7*J1^6+cvi*6*J1^5+cv*5*J1^4+civ*4*J1^3+ciii*3*J1^2+cii*2*J1^1+ci),prec)</f>
        <v>5.0284842319430298</v>
      </c>
      <c r="K2" s="3">
        <f t="shared" si="5"/>
        <v>-35991865.659022398</v>
      </c>
      <c r="M2">
        <f t="shared" si="6"/>
        <v>1632142.79332327</v>
      </c>
      <c r="N2" s="3">
        <f t="shared" ref="N2:N33" si="22">ROUND(N1-(dvi*N1^6+dv*N1^5+div*N1^4+diii*N1^3+dii*N1^2+di*N1^1+d0*N1^0)/(dvi*6*N1^5+dv*5*N1^4+div*4*N1^3+diii*3*N1^2+dii*2*N1^1+di),prec)</f>
        <v>-2.9719157472417299</v>
      </c>
      <c r="O2" s="3">
        <f t="shared" si="7"/>
        <v>1632142.79332327</v>
      </c>
      <c r="Q2">
        <f t="shared" si="8"/>
        <v>47839.196990823802</v>
      </c>
      <c r="R2" s="3">
        <f t="shared" ref="R2:R33" si="23">ROUND(R1-(ev*R1^5+eiv*R1^4+eiii*R1^3+eii*R1^2+ei*R1^1+e0*R1^0)/(ev*5*R1^4+eiv*4*R1^3+eiii*3*R1^2+eii*2*R1^1+ei),prec)</f>
        <v>-10.7507418397626</v>
      </c>
      <c r="S2" s="3">
        <f t="shared" si="9"/>
        <v>47839.196990823802</v>
      </c>
      <c r="U2">
        <f t="shared" si="10"/>
        <v>115519195449.896</v>
      </c>
      <c r="V2" s="3">
        <f t="shared" ref="V2:V33" si="24">ROUND(V1-(fiv*V1^4+fiii*V1^3+fii*V1^2+fi*V1^1+f0*V1^0)/(fiv*4*V1^3+fiii*3*V1^2+fii*2*V1^1+fi),prec)</f>
        <v>-564.71428571428601</v>
      </c>
      <c r="W2" s="3">
        <f t="shared" si="11"/>
        <v>-115519195449.896</v>
      </c>
      <c r="Y2">
        <f t="shared" si="12"/>
        <v>4601.8899158960403</v>
      </c>
      <c r="Z2" s="3">
        <f t="shared" ref="Z2:Z33" si="25">ROUND(Z1-(giii*Z1^3+gii*Z1^2+gi*Z1^1+g0*Z1^0)/(giii*3*Z1^2+gii*2*Z1^1+gi),prec)</f>
        <v>9.1147540983606596</v>
      </c>
      <c r="AA2" s="3">
        <f t="shared" si="13"/>
        <v>-4601.8899158960403</v>
      </c>
      <c r="AC2">
        <f t="shared" si="14"/>
        <v>186.463733650416</v>
      </c>
      <c r="AD2" s="3">
        <f t="shared" ref="AD2:AD33" si="26">ROUND(AD1-(hii*AD1^2+hi*AD1^1+h0*AD1^0)/(hii*2*AD1^1+hi),prec)</f>
        <v>14.6551724137931</v>
      </c>
      <c r="AE2" s="3">
        <f t="shared" si="15"/>
        <v>-186.463733650416</v>
      </c>
      <c r="AG2">
        <f t="shared" si="16"/>
        <v>0</v>
      </c>
      <c r="AH2" s="3">
        <f t="shared" ref="AH2:AH33" si="27">ROUND(AH1-(ki*AH1^1+k0*AH1^0)/(ki),prec)</f>
        <v>37</v>
      </c>
      <c r="AI2" s="3">
        <f t="shared" si="17"/>
        <v>0</v>
      </c>
      <c r="AJ2" s="7">
        <f t="shared" ref="AJ2:AJ33" si="28">AJ1+adim</f>
        <v>-11.494949494949495</v>
      </c>
      <c r="AK2" s="3">
        <f t="shared" si="18"/>
        <v>-1919781694.5391769</v>
      </c>
      <c r="AM2" s="2"/>
      <c r="AN2" s="1"/>
      <c r="AO2" s="2"/>
      <c r="AP2" s="1"/>
      <c r="AQ2" s="2"/>
      <c r="AR2" s="1"/>
      <c r="AS2" s="2"/>
      <c r="AT2" s="1"/>
      <c r="AU2" s="2"/>
      <c r="AV2" s="1"/>
      <c r="AW2" s="2"/>
      <c r="AX2" s="1"/>
      <c r="AY2" s="2"/>
      <c r="AZ2" s="1"/>
      <c r="BA2" s="2"/>
      <c r="BB2" s="1"/>
      <c r="BC2" s="2"/>
    </row>
    <row r="3" spans="1:55" x14ac:dyDescent="0.25">
      <c r="A3">
        <f t="shared" si="0"/>
        <v>0</v>
      </c>
      <c r="B3" s="3">
        <f t="shared" si="19"/>
        <v>1</v>
      </c>
      <c r="C3" s="3">
        <f t="shared" si="1"/>
        <v>0</v>
      </c>
      <c r="E3">
        <f t="shared" si="2"/>
        <v>255101.149936117</v>
      </c>
      <c r="F3" s="3">
        <f t="shared" si="20"/>
        <v>1.9780771002730599</v>
      </c>
      <c r="G3" s="3">
        <f t="shared" si="3"/>
        <v>255101.149936117</v>
      </c>
      <c r="I3">
        <f t="shared" si="4"/>
        <v>4758797.1320183696</v>
      </c>
      <c r="J3" s="3">
        <f t="shared" si="21"/>
        <v>3.3297884113917902</v>
      </c>
      <c r="K3" s="3">
        <f t="shared" si="5"/>
        <v>-4758797.1320183696</v>
      </c>
      <c r="M3">
        <f t="shared" si="6"/>
        <v>370225.88762102299</v>
      </c>
      <c r="N3" s="3">
        <f t="shared" si="22"/>
        <v>-4.2865641084524002</v>
      </c>
      <c r="O3" s="3">
        <f t="shared" si="7"/>
        <v>370225.88762102299</v>
      </c>
      <c r="Q3">
        <f t="shared" si="8"/>
        <v>4995.1804298576799</v>
      </c>
      <c r="R3" s="3">
        <f t="shared" si="23"/>
        <v>-11.0237253857682</v>
      </c>
      <c r="S3" s="3">
        <f t="shared" si="9"/>
        <v>-4995.1804298576799</v>
      </c>
      <c r="U3">
        <f t="shared" si="10"/>
        <v>36544662652.1325</v>
      </c>
      <c r="V3" s="3">
        <f t="shared" si="24"/>
        <v>-419.02186931618797</v>
      </c>
      <c r="W3" s="3">
        <f t="shared" si="11"/>
        <v>-36544662652.1325</v>
      </c>
      <c r="Y3">
        <f t="shared" si="12"/>
        <v>1313.9857865994099</v>
      </c>
      <c r="Z3" s="3">
        <f t="shared" si="25"/>
        <v>14.3225970449637</v>
      </c>
      <c r="AA3" s="3">
        <f t="shared" si="13"/>
        <v>-1313.9857865994099</v>
      </c>
      <c r="AC3">
        <f t="shared" si="14"/>
        <v>36.915158257952001</v>
      </c>
      <c r="AD3" s="3">
        <f t="shared" si="26"/>
        <v>20.7309569934134</v>
      </c>
      <c r="AE3" s="3">
        <f t="shared" si="15"/>
        <v>-36.915158257952001</v>
      </c>
      <c r="AG3">
        <f t="shared" si="16"/>
        <v>0</v>
      </c>
      <c r="AH3" s="3">
        <f t="shared" si="27"/>
        <v>37</v>
      </c>
      <c r="AI3" s="3">
        <f t="shared" si="17"/>
        <v>0</v>
      </c>
      <c r="AJ3" s="7">
        <f t="shared" si="28"/>
        <v>-10.98989898989899</v>
      </c>
      <c r="AK3" s="3">
        <f t="shared" si="18"/>
        <v>27446986.007276416</v>
      </c>
      <c r="AM3">
        <f>ABS(AJ100-AJ1)/99</f>
        <v>0.50505050505050508</v>
      </c>
      <c r="AN3" s="1">
        <f>-bviii</f>
        <v>1</v>
      </c>
      <c r="AO3" s="2" t="s">
        <v>7</v>
      </c>
      <c r="AP3" s="1">
        <f>-(bviii*calc!AP24+bvii)</f>
        <v>-61</v>
      </c>
      <c r="AQ3" s="2" t="s">
        <v>6</v>
      </c>
      <c r="AR3" s="1">
        <f>-(bviii*calc!AP24^2+bvii*calc!AP24+bvi)</f>
        <v>589</v>
      </c>
      <c r="AS3" s="2" t="s">
        <v>5</v>
      </c>
      <c r="AT3" s="1">
        <f>-(bviii*calc!AP24^3+bvii*calc!AP24^2+bvi*calc!AP24+bv)</f>
        <v>16295</v>
      </c>
      <c r="AU3" s="2" t="s">
        <v>4</v>
      </c>
      <c r="AV3" s="1">
        <f>-(bviii*calc!AP24^4+bvii*calc!AP24^3+bvi*calc!AP24^2+bv*calc!AP24+biv)</f>
        <v>-142301</v>
      </c>
      <c r="AW3" s="2" t="s">
        <v>3</v>
      </c>
      <c r="AX3" s="1">
        <f>-(bviii*calc!AP24^5+bvii*calc!AP24^4+bvi*calc!AP24^3+bv*calc!AP24^2+biv*calc!AP24+biii)</f>
        <v>-1902679</v>
      </c>
      <c r="AY3" s="2" t="s">
        <v>2</v>
      </c>
      <c r="AZ3" s="1">
        <f>-(bviii*calc!AP24^6+bvii*calc!AP24^5+bvi*calc!AP24^4+bv*calc!AP24^3+biv*calc!AP24^2+biii*calc!AP24+bii)</f>
        <v>-365169</v>
      </c>
      <c r="BA3" s="2" t="s">
        <v>1</v>
      </c>
      <c r="BB3" s="1">
        <f>-(bviii*calc!AP24^7+bvii*calc!AP24^6+bvi*calc!AP24^5+bv*calc!AP24^4+biv*calc!AP24^3+biii*calc!AP24^2+bii*calc!AP24+bi)</f>
        <v>20641005</v>
      </c>
      <c r="BC3" s="2" t="s">
        <v>0</v>
      </c>
    </row>
    <row r="4" spans="1:55" x14ac:dyDescent="0.25">
      <c r="A4">
        <f t="shared" si="0"/>
        <v>0</v>
      </c>
      <c r="B4" s="3">
        <f t="shared" si="19"/>
        <v>1</v>
      </c>
      <c r="C4" s="3">
        <f t="shared" si="1"/>
        <v>0</v>
      </c>
      <c r="E4">
        <f t="shared" si="2"/>
        <v>4192.8377979844799</v>
      </c>
      <c r="F4" s="3">
        <f t="shared" si="20"/>
        <v>1.9996335149612201</v>
      </c>
      <c r="G4" s="3">
        <f t="shared" si="3"/>
        <v>4192.8377979844799</v>
      </c>
      <c r="I4">
        <f t="shared" si="4"/>
        <v>212975.68090043199</v>
      </c>
      <c r="J4" s="3">
        <f t="shared" si="21"/>
        <v>3.0154969360243502</v>
      </c>
      <c r="K4" s="3">
        <f t="shared" si="5"/>
        <v>-212975.68090043199</v>
      </c>
      <c r="M4">
        <f t="shared" si="6"/>
        <v>65646.345965083703</v>
      </c>
      <c r="N4" s="3">
        <f t="shared" si="22"/>
        <v>-4.8363942892985801</v>
      </c>
      <c r="O4" s="3">
        <f t="shared" si="7"/>
        <v>65646.345965083703</v>
      </c>
      <c r="Q4">
        <f t="shared" si="8"/>
        <v>38.5005664790514</v>
      </c>
      <c r="R4" s="3">
        <f t="shared" si="23"/>
        <v>-11.0001842936892</v>
      </c>
      <c r="S4" s="3">
        <f t="shared" si="9"/>
        <v>-38.5005664790514</v>
      </c>
      <c r="U4">
        <f t="shared" si="10"/>
        <v>11559348346.7785</v>
      </c>
      <c r="V4" s="3">
        <f t="shared" si="24"/>
        <v>-309.79049356671902</v>
      </c>
      <c r="W4" s="3">
        <f t="shared" si="11"/>
        <v>-11559348346.7785</v>
      </c>
      <c r="Y4">
        <f t="shared" si="12"/>
        <v>364.209095822596</v>
      </c>
      <c r="Z4" s="3">
        <f t="shared" si="25"/>
        <v>17.557822850244101</v>
      </c>
      <c r="AA4" s="3">
        <f t="shared" si="13"/>
        <v>-364.209095822596</v>
      </c>
      <c r="AC4">
        <f t="shared" si="14"/>
        <v>3.9653331753118</v>
      </c>
      <c r="AD4" s="3">
        <f t="shared" si="26"/>
        <v>22.722271427477398</v>
      </c>
      <c r="AE4" s="3">
        <f t="shared" si="15"/>
        <v>-3.9653331753118</v>
      </c>
      <c r="AG4">
        <f t="shared" si="16"/>
        <v>0</v>
      </c>
      <c r="AH4" s="3">
        <f t="shared" si="27"/>
        <v>37</v>
      </c>
      <c r="AI4" s="3">
        <f t="shared" si="17"/>
        <v>0</v>
      </c>
      <c r="AJ4" s="7">
        <f t="shared" si="28"/>
        <v>-10.484848484848484</v>
      </c>
      <c r="AK4" s="3">
        <f t="shared" si="18"/>
        <v>953110242.62464094</v>
      </c>
      <c r="AM4" s="2"/>
      <c r="AN4" s="1"/>
      <c r="AO4" s="2"/>
      <c r="AP4" s="1"/>
      <c r="AQ4" s="2"/>
      <c r="AR4" s="1"/>
      <c r="AS4" s="2"/>
      <c r="AT4" s="1"/>
      <c r="AU4" s="2"/>
      <c r="AV4" s="1"/>
      <c r="AW4" s="2"/>
      <c r="AX4" s="1"/>
      <c r="AY4" s="2"/>
      <c r="AZ4" s="1"/>
      <c r="BA4" s="2"/>
      <c r="BB4" s="1"/>
      <c r="BC4" s="2"/>
    </row>
    <row r="5" spans="1:55" x14ac:dyDescent="0.25">
      <c r="A5">
        <f t="shared" si="0"/>
        <v>0</v>
      </c>
      <c r="B5" s="3">
        <f t="shared" si="19"/>
        <v>1</v>
      </c>
      <c r="C5" s="3">
        <f t="shared" si="1"/>
        <v>0</v>
      </c>
      <c r="E5">
        <f t="shared" si="2"/>
        <v>1.22480601072311</v>
      </c>
      <c r="F5" s="3">
        <f t="shared" si="20"/>
        <v>1.9999998929116001</v>
      </c>
      <c r="G5" s="3">
        <f t="shared" si="3"/>
        <v>1.22480601072311</v>
      </c>
      <c r="I5">
        <f t="shared" si="4"/>
        <v>528.36024106293905</v>
      </c>
      <c r="J5" s="3">
        <f t="shared" si="21"/>
        <v>3.0000385414444102</v>
      </c>
      <c r="K5" s="3">
        <f t="shared" si="5"/>
        <v>-528.36024106293905</v>
      </c>
      <c r="M5">
        <f t="shared" si="6"/>
        <v>4790.8074523052201</v>
      </c>
      <c r="N5" s="3">
        <f t="shared" si="22"/>
        <v>-4.9870384827538397</v>
      </c>
      <c r="O5" s="3">
        <f t="shared" si="7"/>
        <v>4790.8074523052201</v>
      </c>
      <c r="Q5">
        <f t="shared" si="8"/>
        <v>2.3517305962741002E-3</v>
      </c>
      <c r="R5" s="3">
        <f t="shared" si="23"/>
        <v>-11.0000000112579</v>
      </c>
      <c r="S5" s="3">
        <f t="shared" si="9"/>
        <v>-2.3517305962741002E-3</v>
      </c>
      <c r="U5">
        <f t="shared" si="10"/>
        <v>3655380336.41468</v>
      </c>
      <c r="V5" s="3">
        <f t="shared" si="24"/>
        <v>-227.918265601076</v>
      </c>
      <c r="W5" s="3">
        <f t="shared" si="11"/>
        <v>-3655380336.41468</v>
      </c>
      <c r="Y5">
        <f t="shared" si="12"/>
        <v>95.615924765675999</v>
      </c>
      <c r="Z5" s="3">
        <f t="shared" si="25"/>
        <v>19.4600543526204</v>
      </c>
      <c r="AA5" s="3">
        <f t="shared" si="13"/>
        <v>-95.615924765675999</v>
      </c>
      <c r="AC5">
        <f t="shared" si="14"/>
        <v>7.4217730016471306E-2</v>
      </c>
      <c r="AD5" s="3">
        <f t="shared" si="26"/>
        <v>22.994700739439001</v>
      </c>
      <c r="AE5" s="3">
        <f t="shared" si="15"/>
        <v>-7.4217730016471306E-2</v>
      </c>
      <c r="AG5">
        <f t="shared" si="16"/>
        <v>0</v>
      </c>
      <c r="AH5" s="3">
        <f t="shared" si="27"/>
        <v>37</v>
      </c>
      <c r="AI5" s="3">
        <f t="shared" si="17"/>
        <v>0</v>
      </c>
      <c r="AJ5" s="7">
        <f t="shared" si="28"/>
        <v>-9.9797979797979792</v>
      </c>
      <c r="AK5" s="3">
        <f t="shared" si="18"/>
        <v>1240606977.8565111</v>
      </c>
      <c r="AM5" s="2"/>
      <c r="AN5" s="1"/>
      <c r="AO5" s="2"/>
      <c r="AP5" s="1">
        <f>-cvii</f>
        <v>-1</v>
      </c>
      <c r="AQ5" s="2" t="s">
        <v>6</v>
      </c>
      <c r="AR5" s="1">
        <f>-(cvii*calc!AP25+cvi)</f>
        <v>58</v>
      </c>
      <c r="AS5" s="2" t="s">
        <v>5</v>
      </c>
      <c r="AT5" s="1">
        <f>-(cvii*calc!AP25^2+cvi*calc!AP25+cv)</f>
        <v>-415</v>
      </c>
      <c r="AU5" s="2" t="s">
        <v>4</v>
      </c>
      <c r="AV5" s="1">
        <f>-(cvii*calc!AP25^3+cvi*calc!AP25^2+cv*calc!AP25+civ)</f>
        <v>-17540</v>
      </c>
      <c r="AW5" s="2" t="s">
        <v>3</v>
      </c>
      <c r="AX5" s="1">
        <f>-(cvii*calc!AP25^4+cvi*calc!AP25^3+cv*calc!AP25^2+civ*calc!AP25+ciii)</f>
        <v>89681</v>
      </c>
      <c r="AY5" s="2" t="s">
        <v>2</v>
      </c>
      <c r="AZ5" s="1">
        <f>-(cvii*calc!AP25^5+cvi*calc!AP25^4+cv*calc!AP25^3+civ*calc!AP25^2+ciii*calc!AP25+cii)</f>
        <v>2171722</v>
      </c>
      <c r="BA5" s="2" t="s">
        <v>1</v>
      </c>
      <c r="BB5" s="1">
        <f>-(cvii*calc!AP25^6+cvi*calc!AP25^5+cv*calc!AP25^4+civ*calc!AP25^3+ciii*calc!AP25^2+cii*calc!AP25+ci)</f>
        <v>6880335</v>
      </c>
      <c r="BC5" s="2" t="s">
        <v>0</v>
      </c>
    </row>
    <row r="6" spans="1:55" x14ac:dyDescent="0.25">
      <c r="A6">
        <f t="shared" si="0"/>
        <v>0</v>
      </c>
      <c r="B6" s="3">
        <f t="shared" si="19"/>
        <v>1</v>
      </c>
      <c r="C6" s="3">
        <f t="shared" si="1"/>
        <v>0</v>
      </c>
      <c r="E6">
        <f t="shared" si="2"/>
        <v>1.1920928960000001E-7</v>
      </c>
      <c r="F6" s="3">
        <f t="shared" si="20"/>
        <v>1.99999999999999</v>
      </c>
      <c r="G6" s="3">
        <f t="shared" si="3"/>
        <v>1.1920928960000001E-7</v>
      </c>
      <c r="I6">
        <f t="shared" si="4"/>
        <v>3.2879188656806998E-3</v>
      </c>
      <c r="J6" s="3">
        <f t="shared" si="21"/>
        <v>3.0000000002398401</v>
      </c>
      <c r="K6" s="3">
        <f t="shared" si="5"/>
        <v>-3.2879188656806998E-3</v>
      </c>
      <c r="M6">
        <f t="shared" si="6"/>
        <v>34.579748835414598</v>
      </c>
      <c r="N6" s="3">
        <f t="shared" si="22"/>
        <v>-4.9999057597033998</v>
      </c>
      <c r="O6" s="3">
        <f t="shared" si="7"/>
        <v>34.579748835414598</v>
      </c>
      <c r="Q6">
        <f t="shared" si="8"/>
        <v>0</v>
      </c>
      <c r="R6" s="3">
        <f t="shared" si="23"/>
        <v>-11</v>
      </c>
      <c r="S6" s="3">
        <f t="shared" si="9"/>
        <v>0</v>
      </c>
      <c r="U6">
        <f t="shared" si="10"/>
        <v>1155390650.5907199</v>
      </c>
      <c r="V6" s="3">
        <f t="shared" si="24"/>
        <v>-166.58382926412</v>
      </c>
      <c r="W6" s="3">
        <f t="shared" si="11"/>
        <v>-1155390650.5907199</v>
      </c>
      <c r="Y6">
        <f t="shared" si="12"/>
        <v>22.097456227591501</v>
      </c>
      <c r="Z6" s="3">
        <f t="shared" si="25"/>
        <v>20.471302975943999</v>
      </c>
      <c r="AA6" s="3">
        <f t="shared" si="13"/>
        <v>-22.097456227591501</v>
      </c>
      <c r="AC6">
        <f t="shared" si="14"/>
        <v>2.8060923568799999E-5</v>
      </c>
      <c r="AD6" s="3">
        <f t="shared" si="26"/>
        <v>22.999997995648599</v>
      </c>
      <c r="AE6" s="3">
        <f t="shared" si="15"/>
        <v>-2.8060923568799999E-5</v>
      </c>
      <c r="AG6">
        <f t="shared" si="16"/>
        <v>0</v>
      </c>
      <c r="AH6" s="3">
        <f t="shared" si="27"/>
        <v>37</v>
      </c>
      <c r="AI6" s="3">
        <f t="shared" si="17"/>
        <v>0</v>
      </c>
      <c r="AJ6" s="7">
        <f t="shared" si="28"/>
        <v>-9.474747474747474</v>
      </c>
      <c r="AK6" s="3">
        <f t="shared" si="18"/>
        <v>1164830067.7731833</v>
      </c>
      <c r="AM6" s="2"/>
      <c r="AN6" s="1"/>
      <c r="AO6" s="2"/>
      <c r="AP6" s="1"/>
      <c r="AQ6" s="2"/>
      <c r="AR6" s="1"/>
      <c r="AS6" s="2"/>
      <c r="AT6" s="1"/>
      <c r="AU6" s="2"/>
      <c r="AV6" s="1"/>
      <c r="AW6" s="2"/>
      <c r="AX6" s="1"/>
      <c r="AY6" s="2"/>
      <c r="AZ6" s="1"/>
      <c r="BA6" s="2"/>
      <c r="BB6" s="1"/>
      <c r="BC6" s="2"/>
    </row>
    <row r="7" spans="1:55" x14ac:dyDescent="0.25">
      <c r="A7">
        <f t="shared" si="0"/>
        <v>0</v>
      </c>
      <c r="B7" s="3">
        <f t="shared" si="19"/>
        <v>1</v>
      </c>
      <c r="C7" s="3">
        <f t="shared" si="1"/>
        <v>0</v>
      </c>
      <c r="E7">
        <f t="shared" si="2"/>
        <v>0</v>
      </c>
      <c r="F7" s="3">
        <f t="shared" si="20"/>
        <v>2</v>
      </c>
      <c r="G7" s="3">
        <f t="shared" si="3"/>
        <v>0</v>
      </c>
      <c r="I7">
        <f t="shared" si="4"/>
        <v>0</v>
      </c>
      <c r="J7" s="3">
        <f t="shared" si="21"/>
        <v>3</v>
      </c>
      <c r="K7" s="3">
        <f t="shared" si="5"/>
        <v>0</v>
      </c>
      <c r="M7">
        <f t="shared" si="6"/>
        <v>1.8529389053583E-3</v>
      </c>
      <c r="N7" s="3">
        <f t="shared" si="22"/>
        <v>-4.9999999949499099</v>
      </c>
      <c r="O7" s="3">
        <f t="shared" si="7"/>
        <v>1.8529389053583E-3</v>
      </c>
      <c r="Q7">
        <f t="shared" si="8"/>
        <v>0</v>
      </c>
      <c r="R7" s="3">
        <f t="shared" si="23"/>
        <v>-11</v>
      </c>
      <c r="S7" s="3">
        <f t="shared" si="9"/>
        <v>0</v>
      </c>
      <c r="U7">
        <f t="shared" si="10"/>
        <v>364876576.64559501</v>
      </c>
      <c r="V7" s="3">
        <f t="shared" si="24"/>
        <v>-120.678455370652</v>
      </c>
      <c r="W7" s="3">
        <f t="shared" si="11"/>
        <v>-364876576.64559501</v>
      </c>
      <c r="Y7">
        <f t="shared" si="12"/>
        <v>3.47713758423924</v>
      </c>
      <c r="Z7" s="3">
        <f t="shared" si="25"/>
        <v>20.8973055093585</v>
      </c>
      <c r="AA7" s="3">
        <f t="shared" si="13"/>
        <v>-3.47713758423924</v>
      </c>
      <c r="AC7">
        <f t="shared" si="14"/>
        <v>4.2064000000000003E-12</v>
      </c>
      <c r="AD7" s="3">
        <f t="shared" si="26"/>
        <v>22.999999999999702</v>
      </c>
      <c r="AE7" s="3">
        <f t="shared" si="15"/>
        <v>-4.2064000000000003E-12</v>
      </c>
      <c r="AG7">
        <f t="shared" si="16"/>
        <v>0</v>
      </c>
      <c r="AH7" s="3">
        <f t="shared" si="27"/>
        <v>37</v>
      </c>
      <c r="AI7" s="3">
        <f t="shared" si="17"/>
        <v>0</v>
      </c>
      <c r="AJ7" s="7">
        <f t="shared" si="28"/>
        <v>-8.9696969696969688</v>
      </c>
      <c r="AK7" s="3">
        <f t="shared" si="18"/>
        <v>915313551.39881778</v>
      </c>
      <c r="AM7" s="2"/>
      <c r="AN7" s="1"/>
      <c r="AO7" s="2"/>
      <c r="AP7" s="1"/>
      <c r="AQ7" s="2"/>
      <c r="AR7" s="1">
        <f>-dvi</f>
        <v>1</v>
      </c>
      <c r="AS7" s="2" t="s">
        <v>5</v>
      </c>
      <c r="AT7" s="1">
        <f>-(dvi*calc!AP26+dv)</f>
        <v>-63</v>
      </c>
      <c r="AU7" s="2" t="s">
        <v>4</v>
      </c>
      <c r="AV7" s="1">
        <f>-(dvi*calc!AP26^2+dv*calc!AP26+div)</f>
        <v>730</v>
      </c>
      <c r="AW7" s="2" t="s">
        <v>3</v>
      </c>
      <c r="AX7" s="1">
        <f>-(dvi*calc!AP26^3+dv*calc!AP26^2+div*calc!AP26+diii)</f>
        <v>13890</v>
      </c>
      <c r="AY7" s="2" t="s">
        <v>2</v>
      </c>
      <c r="AZ7" s="1">
        <f>-(dvi*calc!AP26^4+dv*calc!AP26^3+div*calc!AP26^2+diii*calc!AP26+dii)</f>
        <v>-159131</v>
      </c>
      <c r="BA7" s="2" t="s">
        <v>1</v>
      </c>
      <c r="BB7" s="1">
        <f>-(dvi*calc!AP26^5+dv*calc!AP26^4+div*calc!AP26^3+diii*calc!AP26^2+dii*calc!AP26+di)</f>
        <v>-1376067</v>
      </c>
      <c r="BC7" s="2" t="s">
        <v>0</v>
      </c>
    </row>
    <row r="8" spans="1:55" x14ac:dyDescent="0.25">
      <c r="A8">
        <f t="shared" si="0"/>
        <v>0</v>
      </c>
      <c r="B8" s="3">
        <f t="shared" si="19"/>
        <v>1</v>
      </c>
      <c r="C8" s="3">
        <f t="shared" si="1"/>
        <v>0</v>
      </c>
      <c r="E8">
        <f t="shared" si="2"/>
        <v>0</v>
      </c>
      <c r="F8" s="3">
        <f t="shared" si="20"/>
        <v>2</v>
      </c>
      <c r="G8" s="3">
        <f t="shared" si="3"/>
        <v>0</v>
      </c>
      <c r="I8">
        <f t="shared" si="4"/>
        <v>0</v>
      </c>
      <c r="J8" s="3">
        <f t="shared" si="21"/>
        <v>3</v>
      </c>
      <c r="K8" s="3">
        <f t="shared" si="5"/>
        <v>0</v>
      </c>
      <c r="M8">
        <f t="shared" si="6"/>
        <v>0</v>
      </c>
      <c r="N8" s="3">
        <f t="shared" si="22"/>
        <v>-5</v>
      </c>
      <c r="O8" s="3">
        <f t="shared" si="7"/>
        <v>0</v>
      </c>
      <c r="Q8">
        <f t="shared" si="8"/>
        <v>0</v>
      </c>
      <c r="R8" s="3">
        <f t="shared" si="23"/>
        <v>-11</v>
      </c>
      <c r="S8" s="3">
        <f t="shared" si="9"/>
        <v>0</v>
      </c>
      <c r="U8">
        <f t="shared" si="10"/>
        <v>115037709.884764</v>
      </c>
      <c r="V8" s="3">
        <f t="shared" si="24"/>
        <v>-86.381355308147306</v>
      </c>
      <c r="W8" s="3">
        <f t="shared" si="11"/>
        <v>-115037709.884764</v>
      </c>
      <c r="Y8">
        <f t="shared" si="12"/>
        <v>0.17248006724548801</v>
      </c>
      <c r="Z8" s="3">
        <f t="shared" si="25"/>
        <v>20.9946262461897</v>
      </c>
      <c r="AA8" s="3">
        <f t="shared" si="13"/>
        <v>-0.17248006724548801</v>
      </c>
      <c r="AC8">
        <f t="shared" si="14"/>
        <v>0</v>
      </c>
      <c r="AD8" s="3">
        <f t="shared" si="26"/>
        <v>23</v>
      </c>
      <c r="AE8" s="3">
        <f t="shared" si="15"/>
        <v>0</v>
      </c>
      <c r="AG8">
        <f t="shared" si="16"/>
        <v>0</v>
      </c>
      <c r="AH8" s="3">
        <f t="shared" si="27"/>
        <v>37</v>
      </c>
      <c r="AI8" s="3">
        <f t="shared" si="17"/>
        <v>0</v>
      </c>
      <c r="AJ8" s="7">
        <f t="shared" si="28"/>
        <v>-8.4646464646464636</v>
      </c>
      <c r="AK8" s="3">
        <f t="shared" si="18"/>
        <v>615768960.40287578</v>
      </c>
      <c r="AL8">
        <f>IF(ISNUMBER(nr!G5),nr!G5,0)</f>
        <v>1</v>
      </c>
      <c r="AM8">
        <f>IF(ISNUMBER(AL8),0,"")</f>
        <v>0</v>
      </c>
      <c r="AN8" s="1"/>
      <c r="AO8" s="2"/>
      <c r="AP8" s="1"/>
      <c r="AQ8" s="2"/>
      <c r="AR8" s="1"/>
      <c r="AS8" s="2"/>
      <c r="AT8" s="1"/>
      <c r="AU8" s="2"/>
      <c r="AV8" s="1"/>
      <c r="AW8" s="2"/>
      <c r="AX8" s="1"/>
      <c r="AY8" s="2"/>
      <c r="AZ8" s="1"/>
      <c r="BA8" s="2"/>
      <c r="BB8" s="1"/>
      <c r="BC8" s="2"/>
    </row>
    <row r="9" spans="1:55" x14ac:dyDescent="0.25">
      <c r="A9">
        <f t="shared" si="0"/>
        <v>0</v>
      </c>
      <c r="B9" s="3">
        <f t="shared" si="19"/>
        <v>1</v>
      </c>
      <c r="C9" s="3">
        <f t="shared" si="1"/>
        <v>0</v>
      </c>
      <c r="E9">
        <f t="shared" si="2"/>
        <v>0</v>
      </c>
      <c r="F9" s="3">
        <f t="shared" si="20"/>
        <v>2</v>
      </c>
      <c r="G9" s="3">
        <f t="shared" si="3"/>
        <v>0</v>
      </c>
      <c r="I9">
        <f t="shared" si="4"/>
        <v>0</v>
      </c>
      <c r="J9" s="3">
        <f t="shared" si="21"/>
        <v>3</v>
      </c>
      <c r="K9" s="3">
        <f t="shared" si="5"/>
        <v>0</v>
      </c>
      <c r="M9">
        <f t="shared" si="6"/>
        <v>0</v>
      </c>
      <c r="N9" s="3">
        <f t="shared" si="22"/>
        <v>-5</v>
      </c>
      <c r="O9" s="3">
        <f t="shared" si="7"/>
        <v>0</v>
      </c>
      <c r="Q9">
        <f t="shared" si="8"/>
        <v>0</v>
      </c>
      <c r="R9" s="3">
        <f t="shared" si="23"/>
        <v>-11</v>
      </c>
      <c r="S9" s="3">
        <f t="shared" si="9"/>
        <v>0</v>
      </c>
      <c r="U9">
        <f t="shared" si="10"/>
        <v>36150556.955169998</v>
      </c>
      <c r="V9" s="3">
        <f t="shared" si="24"/>
        <v>-60.8433319959668</v>
      </c>
      <c r="W9" s="3">
        <f t="shared" si="11"/>
        <v>-36150556.955169998</v>
      </c>
      <c r="Y9">
        <f t="shared" si="12"/>
        <v>5.1697844537559998E-4</v>
      </c>
      <c r="Z9" s="3">
        <f t="shared" si="25"/>
        <v>20.999983844570298</v>
      </c>
      <c r="AA9" s="3">
        <f t="shared" si="13"/>
        <v>-5.1697844537559998E-4</v>
      </c>
      <c r="AC9">
        <f t="shared" si="14"/>
        <v>0</v>
      </c>
      <c r="AD9" s="3">
        <f t="shared" si="26"/>
        <v>23</v>
      </c>
      <c r="AE9" s="3">
        <f t="shared" si="15"/>
        <v>0</v>
      </c>
      <c r="AG9">
        <f t="shared" si="16"/>
        <v>0</v>
      </c>
      <c r="AH9" s="3">
        <f t="shared" si="27"/>
        <v>37</v>
      </c>
      <c r="AI9" s="3">
        <f t="shared" si="17"/>
        <v>0</v>
      </c>
      <c r="AJ9" s="7">
        <f t="shared" si="28"/>
        <v>-7.9595959595959584</v>
      </c>
      <c r="AK9" s="3">
        <f t="shared" si="18"/>
        <v>340398007.1844092</v>
      </c>
      <c r="AL9">
        <f>IF(ISNUMBER(nr!G6),nr!G6,0)</f>
        <v>2</v>
      </c>
      <c r="AM9">
        <f t="shared" ref="AM9:AM16" si="29">IF(ISNUMBER(AL9),0,"")</f>
        <v>0</v>
      </c>
      <c r="AN9" s="1"/>
      <c r="AO9" s="2"/>
      <c r="AP9" s="1"/>
      <c r="AQ9" s="2"/>
      <c r="AR9" s="1"/>
      <c r="AS9" s="2"/>
      <c r="AT9" s="1">
        <f>-ev</f>
        <v>-1</v>
      </c>
      <c r="AU9" s="2" t="s">
        <v>4</v>
      </c>
      <c r="AV9" s="1">
        <f>-(ev*calc!AP27+eiv)</f>
        <v>74</v>
      </c>
      <c r="AW9" s="2" t="s">
        <v>3</v>
      </c>
      <c r="AX9" s="1">
        <f>-(ev*calc!AP27^2+eiv*calc!AP27+eiii)</f>
        <v>-1544</v>
      </c>
      <c r="AY9" s="2" t="s">
        <v>2</v>
      </c>
      <c r="AZ9" s="1">
        <f>-(ev*calc!AP27^3+eiv*calc!AP27^2+eiii*calc!AP27+eii)</f>
        <v>3094</v>
      </c>
      <c r="BA9" s="2" t="s">
        <v>1</v>
      </c>
      <c r="BB9" s="1">
        <f>-(ev*calc!AP27^4+eiv*calc!AP27^3+eiii*calc!AP27^2+eii*calc!AP27+ei)</f>
        <v>125097</v>
      </c>
      <c r="BC9" s="2" t="s">
        <v>0</v>
      </c>
    </row>
    <row r="10" spans="1:55" x14ac:dyDescent="0.25">
      <c r="A10">
        <f t="shared" si="0"/>
        <v>0</v>
      </c>
      <c r="B10" s="3">
        <f t="shared" si="19"/>
        <v>1</v>
      </c>
      <c r="C10" s="3">
        <f t="shared" si="1"/>
        <v>0</v>
      </c>
      <c r="E10">
        <f t="shared" si="2"/>
        <v>0</v>
      </c>
      <c r="F10" s="3">
        <f t="shared" si="20"/>
        <v>2</v>
      </c>
      <c r="G10" s="3">
        <f t="shared" si="3"/>
        <v>0</v>
      </c>
      <c r="I10">
        <f t="shared" si="4"/>
        <v>0</v>
      </c>
      <c r="J10" s="3">
        <f t="shared" si="21"/>
        <v>3</v>
      </c>
      <c r="K10" s="3">
        <f t="shared" si="5"/>
        <v>0</v>
      </c>
      <c r="M10">
        <f t="shared" si="6"/>
        <v>0</v>
      </c>
      <c r="N10" s="3">
        <f t="shared" si="22"/>
        <v>-5</v>
      </c>
      <c r="O10" s="3">
        <f t="shared" si="7"/>
        <v>0</v>
      </c>
      <c r="Q10">
        <f t="shared" si="8"/>
        <v>0</v>
      </c>
      <c r="R10" s="3">
        <f t="shared" si="23"/>
        <v>-11</v>
      </c>
      <c r="S10" s="3">
        <f t="shared" si="9"/>
        <v>0</v>
      </c>
      <c r="U10">
        <f t="shared" si="10"/>
        <v>11284487.070733801</v>
      </c>
      <c r="V10" s="3">
        <f t="shared" si="24"/>
        <v>-41.9534152193879</v>
      </c>
      <c r="W10" s="3">
        <f t="shared" si="11"/>
        <v>-11284487.070733801</v>
      </c>
      <c r="Y10">
        <f t="shared" si="12"/>
        <v>4.7002686000000003E-9</v>
      </c>
      <c r="Z10" s="3">
        <f t="shared" si="25"/>
        <v>20.999999999853099</v>
      </c>
      <c r="AA10" s="3">
        <f t="shared" si="13"/>
        <v>-4.7002686000000003E-9</v>
      </c>
      <c r="AC10">
        <f t="shared" si="14"/>
        <v>0</v>
      </c>
      <c r="AD10" s="3">
        <f t="shared" si="26"/>
        <v>23</v>
      </c>
      <c r="AE10" s="3">
        <f t="shared" si="15"/>
        <v>0</v>
      </c>
      <c r="AG10">
        <f t="shared" si="16"/>
        <v>0</v>
      </c>
      <c r="AH10" s="3">
        <f t="shared" si="27"/>
        <v>37</v>
      </c>
      <c r="AI10" s="3">
        <f t="shared" si="17"/>
        <v>0</v>
      </c>
      <c r="AJ10" s="7">
        <f t="shared" si="28"/>
        <v>-7.4545454545454533</v>
      </c>
      <c r="AK10" s="3">
        <f t="shared" si="18"/>
        <v>127343370.64877951</v>
      </c>
      <c r="AL10">
        <f>IF(ISNUMBER(nr!G7),nr!G7,0)</f>
        <v>3</v>
      </c>
      <c r="AM10">
        <f t="shared" si="29"/>
        <v>0</v>
      </c>
      <c r="AN10" s="1"/>
      <c r="AO10" s="2"/>
      <c r="AP10" s="1"/>
      <c r="AQ10" s="2"/>
      <c r="AR10" s="1"/>
      <c r="AS10" s="2"/>
      <c r="AT10" s="1"/>
      <c r="AU10" s="2"/>
      <c r="AV10" s="1"/>
      <c r="AW10" s="2"/>
      <c r="AX10" s="1"/>
      <c r="AY10" s="2"/>
      <c r="AZ10" s="1"/>
      <c r="BA10" s="2"/>
      <c r="BB10" s="1"/>
      <c r="BC10" s="2"/>
    </row>
    <row r="11" spans="1:55" x14ac:dyDescent="0.25">
      <c r="A11">
        <f t="shared" si="0"/>
        <v>0</v>
      </c>
      <c r="B11" s="3">
        <f t="shared" si="19"/>
        <v>1</v>
      </c>
      <c r="C11" s="3">
        <f t="shared" si="1"/>
        <v>0</v>
      </c>
      <c r="E11">
        <f t="shared" si="2"/>
        <v>0</v>
      </c>
      <c r="F11" s="3">
        <f t="shared" si="20"/>
        <v>2</v>
      </c>
      <c r="G11" s="3">
        <f t="shared" si="3"/>
        <v>0</v>
      </c>
      <c r="I11">
        <f t="shared" si="4"/>
        <v>0</v>
      </c>
      <c r="J11" s="3">
        <f t="shared" si="21"/>
        <v>3</v>
      </c>
      <c r="K11" s="3">
        <f t="shared" si="5"/>
        <v>0</v>
      </c>
      <c r="M11">
        <f t="shared" si="6"/>
        <v>0</v>
      </c>
      <c r="N11" s="3">
        <f t="shared" si="22"/>
        <v>-5</v>
      </c>
      <c r="O11" s="3">
        <f t="shared" si="7"/>
        <v>0</v>
      </c>
      <c r="Q11">
        <f t="shared" si="8"/>
        <v>0</v>
      </c>
      <c r="R11" s="3">
        <f t="shared" si="23"/>
        <v>-11</v>
      </c>
      <c r="S11" s="3">
        <f t="shared" si="9"/>
        <v>0</v>
      </c>
      <c r="U11">
        <f t="shared" si="10"/>
        <v>3471551.0799305001</v>
      </c>
      <c r="V11" s="3">
        <f t="shared" si="24"/>
        <v>-28.1708844369929</v>
      </c>
      <c r="W11" s="3">
        <f t="shared" si="11"/>
        <v>-3471551.0799305001</v>
      </c>
      <c r="Y11">
        <f t="shared" si="12"/>
        <v>0</v>
      </c>
      <c r="Z11" s="3">
        <f t="shared" si="25"/>
        <v>21</v>
      </c>
      <c r="AA11" s="3">
        <f t="shared" si="13"/>
        <v>0</v>
      </c>
      <c r="AC11">
        <f t="shared" si="14"/>
        <v>0</v>
      </c>
      <c r="AD11" s="3">
        <f t="shared" si="26"/>
        <v>23</v>
      </c>
      <c r="AE11" s="3">
        <f t="shared" si="15"/>
        <v>0</v>
      </c>
      <c r="AG11">
        <f t="shared" si="16"/>
        <v>0</v>
      </c>
      <c r="AH11" s="3">
        <f t="shared" si="27"/>
        <v>37</v>
      </c>
      <c r="AI11" s="3">
        <f t="shared" si="17"/>
        <v>0</v>
      </c>
      <c r="AJ11" s="7">
        <f t="shared" si="28"/>
        <v>-6.9494949494949481</v>
      </c>
      <c r="AK11" s="3">
        <f t="shared" si="18"/>
        <v>-10385384.005725265</v>
      </c>
      <c r="AL11">
        <f>IF(ISNUMBER(nr!G8),nr!G8,0)</f>
        <v>-5</v>
      </c>
      <c r="AM11">
        <f t="shared" si="29"/>
        <v>0</v>
      </c>
      <c r="AN11" s="1"/>
      <c r="AO11" s="2"/>
      <c r="AP11" s="1"/>
      <c r="AQ11" s="2"/>
      <c r="AR11" s="1"/>
      <c r="AS11" s="2"/>
      <c r="AT11" s="1"/>
      <c r="AU11" s="2"/>
      <c r="AV11" s="1">
        <f>-fiv</f>
        <v>1</v>
      </c>
      <c r="AW11" s="2" t="s">
        <v>3</v>
      </c>
      <c r="AX11" s="1">
        <f>-(fiv*calc!AP28+fiii)</f>
        <v>-81</v>
      </c>
      <c r="AY11" s="2" t="s">
        <v>2</v>
      </c>
      <c r="AZ11" s="1">
        <f>-(fiv*calc!AP28^2+fiii*calc!AP28+fii)</f>
        <v>2111</v>
      </c>
      <c r="BA11" s="2" t="s">
        <v>1</v>
      </c>
      <c r="BB11" s="1">
        <f>-(fiv*calc!AP28^3+fiii*calc!AP28^2+fii*calc!AP28+fi)</f>
        <v>-17871</v>
      </c>
      <c r="BC11" s="2" t="s">
        <v>0</v>
      </c>
    </row>
    <row r="12" spans="1:55" x14ac:dyDescent="0.25">
      <c r="A12">
        <f t="shared" si="0"/>
        <v>0</v>
      </c>
      <c r="B12" s="3">
        <f t="shared" si="19"/>
        <v>1</v>
      </c>
      <c r="C12" s="3">
        <f t="shared" si="1"/>
        <v>0</v>
      </c>
      <c r="E12">
        <f t="shared" si="2"/>
        <v>0</v>
      </c>
      <c r="F12" s="3">
        <f t="shared" si="20"/>
        <v>2</v>
      </c>
      <c r="G12" s="3">
        <f t="shared" si="3"/>
        <v>0</v>
      </c>
      <c r="I12">
        <f t="shared" si="4"/>
        <v>0</v>
      </c>
      <c r="J12" s="3">
        <f t="shared" si="21"/>
        <v>3</v>
      </c>
      <c r="K12" s="3">
        <f t="shared" si="5"/>
        <v>0</v>
      </c>
      <c r="M12">
        <f t="shared" si="6"/>
        <v>0</v>
      </c>
      <c r="N12" s="3">
        <f t="shared" si="22"/>
        <v>-5</v>
      </c>
      <c r="O12" s="3">
        <f t="shared" si="7"/>
        <v>0</v>
      </c>
      <c r="Q12">
        <f t="shared" si="8"/>
        <v>0</v>
      </c>
      <c r="R12" s="3">
        <f t="shared" si="23"/>
        <v>-11</v>
      </c>
      <c r="S12" s="3">
        <f t="shared" si="9"/>
        <v>0</v>
      </c>
      <c r="U12">
        <f t="shared" si="10"/>
        <v>1031910.75910856</v>
      </c>
      <c r="V12" s="3">
        <f t="shared" si="24"/>
        <v>-18.410840880123999</v>
      </c>
      <c r="W12" s="3">
        <f t="shared" si="11"/>
        <v>-1031910.75910856</v>
      </c>
      <c r="Y12">
        <f t="shared" si="12"/>
        <v>0</v>
      </c>
      <c r="Z12" s="3">
        <f t="shared" si="25"/>
        <v>21</v>
      </c>
      <c r="AA12" s="3">
        <f t="shared" si="13"/>
        <v>0</v>
      </c>
      <c r="AC12">
        <f t="shared" si="14"/>
        <v>0</v>
      </c>
      <c r="AD12" s="3">
        <f t="shared" si="26"/>
        <v>23</v>
      </c>
      <c r="AE12" s="3">
        <f t="shared" si="15"/>
        <v>0</v>
      </c>
      <c r="AG12">
        <f t="shared" si="16"/>
        <v>0</v>
      </c>
      <c r="AH12" s="3">
        <f t="shared" si="27"/>
        <v>37</v>
      </c>
      <c r="AI12" s="3">
        <f t="shared" si="17"/>
        <v>0</v>
      </c>
      <c r="AJ12" s="7">
        <f t="shared" si="28"/>
        <v>-6.4444444444444429</v>
      </c>
      <c r="AK12" s="3">
        <f t="shared" si="18"/>
        <v>-76197642.308217466</v>
      </c>
      <c r="AL12">
        <f>IF(ISNUMBER(nr!G9),nr!G9,0)</f>
        <v>-11</v>
      </c>
      <c r="AM12">
        <f t="shared" si="29"/>
        <v>0</v>
      </c>
      <c r="AN12" s="1"/>
      <c r="AO12" s="2"/>
      <c r="AP12" s="1"/>
      <c r="AQ12" s="2"/>
      <c r="AR12" s="1"/>
      <c r="AS12" s="2"/>
      <c r="AT12" s="1"/>
      <c r="AU12" s="2"/>
      <c r="AV12" s="1"/>
      <c r="AW12" s="2"/>
      <c r="AX12" s="1"/>
      <c r="AY12" s="2"/>
      <c r="AZ12" s="1"/>
      <c r="BA12" s="2"/>
      <c r="BB12" s="1"/>
      <c r="BC12" s="2"/>
    </row>
    <row r="13" spans="1:55" x14ac:dyDescent="0.25">
      <c r="A13">
        <f t="shared" si="0"/>
        <v>0</v>
      </c>
      <c r="B13" s="3">
        <f t="shared" si="19"/>
        <v>1</v>
      </c>
      <c r="C13" s="3">
        <f t="shared" si="1"/>
        <v>0</v>
      </c>
      <c r="E13">
        <f t="shared" si="2"/>
        <v>0</v>
      </c>
      <c r="F13" s="3">
        <f t="shared" si="20"/>
        <v>2</v>
      </c>
      <c r="G13" s="3">
        <f t="shared" si="3"/>
        <v>0</v>
      </c>
      <c r="I13">
        <f t="shared" si="4"/>
        <v>0</v>
      </c>
      <c r="J13" s="3">
        <f t="shared" si="21"/>
        <v>3</v>
      </c>
      <c r="K13" s="3">
        <f t="shared" si="5"/>
        <v>0</v>
      </c>
      <c r="M13">
        <f t="shared" si="6"/>
        <v>0</v>
      </c>
      <c r="N13" s="3">
        <f t="shared" si="22"/>
        <v>-5</v>
      </c>
      <c r="O13" s="3">
        <f t="shared" si="7"/>
        <v>0</v>
      </c>
      <c r="Q13">
        <f t="shared" si="8"/>
        <v>0</v>
      </c>
      <c r="R13" s="3">
        <f t="shared" si="23"/>
        <v>-11</v>
      </c>
      <c r="S13" s="3">
        <f t="shared" si="9"/>
        <v>0</v>
      </c>
      <c r="U13">
        <f t="shared" si="10"/>
        <v>280431.40044235397</v>
      </c>
      <c r="V13" s="3">
        <f t="shared" si="24"/>
        <v>-11.967748053909499</v>
      </c>
      <c r="W13" s="3">
        <f t="shared" si="11"/>
        <v>-280431.40044235397</v>
      </c>
      <c r="Y13">
        <f t="shared" si="12"/>
        <v>0</v>
      </c>
      <c r="Z13" s="3">
        <f t="shared" si="25"/>
        <v>21</v>
      </c>
      <c r="AA13" s="3">
        <f t="shared" si="13"/>
        <v>0</v>
      </c>
      <c r="AC13">
        <f t="shared" si="14"/>
        <v>0</v>
      </c>
      <c r="AD13" s="3">
        <f t="shared" si="26"/>
        <v>23</v>
      </c>
      <c r="AE13" s="3">
        <f t="shared" si="15"/>
        <v>0</v>
      </c>
      <c r="AG13">
        <f t="shared" si="16"/>
        <v>0</v>
      </c>
      <c r="AH13" s="3">
        <f t="shared" si="27"/>
        <v>37</v>
      </c>
      <c r="AI13" s="3">
        <f t="shared" si="17"/>
        <v>0</v>
      </c>
      <c r="AJ13" s="7">
        <f t="shared" si="28"/>
        <v>-5.9393939393939377</v>
      </c>
      <c r="AK13" s="3">
        <f t="shared" si="18"/>
        <v>-83129376.446386337</v>
      </c>
      <c r="AL13">
        <f>IF(ISNUMBER(nr!G10),nr!G10,0)</f>
        <v>-7</v>
      </c>
      <c r="AM13">
        <f t="shared" si="29"/>
        <v>0</v>
      </c>
      <c r="AN13" s="1"/>
      <c r="AO13" s="2"/>
      <c r="AP13" s="1"/>
      <c r="AQ13" s="2"/>
      <c r="AR13" s="5"/>
      <c r="AS13" s="2"/>
      <c r="AT13" s="1"/>
      <c r="AU13" s="2"/>
      <c r="AV13" s="1"/>
      <c r="AW13" s="2"/>
      <c r="AX13" s="1">
        <f>-giii</f>
        <v>-1</v>
      </c>
      <c r="AY13" s="2" t="s">
        <v>2</v>
      </c>
      <c r="AZ13" s="1">
        <f>-(giii*calc!AP29+gii)</f>
        <v>60</v>
      </c>
      <c r="BA13" s="2" t="s">
        <v>1</v>
      </c>
      <c r="BB13" s="1">
        <f>-(giii*calc!AP29^2+gii*calc!AP29+gi)</f>
        <v>-851</v>
      </c>
      <c r="BC13" s="2" t="s">
        <v>0</v>
      </c>
    </row>
    <row r="14" spans="1:55" x14ac:dyDescent="0.25">
      <c r="A14">
        <f t="shared" si="0"/>
        <v>0</v>
      </c>
      <c r="B14" s="3">
        <f t="shared" si="19"/>
        <v>1</v>
      </c>
      <c r="C14" s="3">
        <f t="shared" si="1"/>
        <v>0</v>
      </c>
      <c r="E14">
        <f t="shared" si="2"/>
        <v>0</v>
      </c>
      <c r="F14" s="3">
        <f t="shared" si="20"/>
        <v>2</v>
      </c>
      <c r="G14" s="3">
        <f t="shared" si="3"/>
        <v>0</v>
      </c>
      <c r="I14">
        <f t="shared" si="4"/>
        <v>0</v>
      </c>
      <c r="J14" s="3">
        <f t="shared" si="21"/>
        <v>3</v>
      </c>
      <c r="K14" s="3">
        <f t="shared" si="5"/>
        <v>0</v>
      </c>
      <c r="M14">
        <f t="shared" si="6"/>
        <v>0</v>
      </c>
      <c r="N14" s="3">
        <f t="shared" si="22"/>
        <v>-5</v>
      </c>
      <c r="O14" s="3">
        <f t="shared" si="7"/>
        <v>0</v>
      </c>
      <c r="Q14">
        <f t="shared" si="8"/>
        <v>0</v>
      </c>
      <c r="R14" s="3">
        <f t="shared" si="23"/>
        <v>-11</v>
      </c>
      <c r="S14" s="3">
        <f t="shared" si="9"/>
        <v>0</v>
      </c>
      <c r="U14">
        <f t="shared" si="10"/>
        <v>58892.533397648898</v>
      </c>
      <c r="V14" s="3">
        <f t="shared" si="24"/>
        <v>-8.4045976297574896</v>
      </c>
      <c r="W14" s="3">
        <f t="shared" si="11"/>
        <v>-58892.533397648898</v>
      </c>
      <c r="Y14">
        <f t="shared" si="12"/>
        <v>0</v>
      </c>
      <c r="Z14" s="3">
        <f t="shared" si="25"/>
        <v>21</v>
      </c>
      <c r="AA14" s="3">
        <f t="shared" si="13"/>
        <v>0</v>
      </c>
      <c r="AC14">
        <f t="shared" si="14"/>
        <v>0</v>
      </c>
      <c r="AD14" s="3">
        <f t="shared" si="26"/>
        <v>23</v>
      </c>
      <c r="AE14" s="3">
        <f t="shared" si="15"/>
        <v>0</v>
      </c>
      <c r="AG14">
        <f t="shared" si="16"/>
        <v>0</v>
      </c>
      <c r="AH14" s="3">
        <f t="shared" si="27"/>
        <v>37</v>
      </c>
      <c r="AI14" s="3">
        <f t="shared" si="17"/>
        <v>0</v>
      </c>
      <c r="AJ14" s="7">
        <f t="shared" si="28"/>
        <v>-5.4343434343434325</v>
      </c>
      <c r="AK14" s="3">
        <f t="shared" si="18"/>
        <v>-48704997.652050614</v>
      </c>
      <c r="AL14">
        <f>IF(ISNUMBER(nr!G11),nr!G11,0)</f>
        <v>21</v>
      </c>
      <c r="AM14">
        <f t="shared" si="29"/>
        <v>0</v>
      </c>
      <c r="AN14" s="1"/>
      <c r="AO14" s="2"/>
      <c r="AP14" s="1"/>
      <c r="AQ14" s="2"/>
      <c r="AR14" s="1"/>
      <c r="AS14" s="2"/>
      <c r="AT14" s="1"/>
      <c r="AU14" s="2"/>
      <c r="AV14" s="1"/>
      <c r="AW14" s="2"/>
      <c r="AX14" s="1"/>
      <c r="AY14" s="2"/>
      <c r="AZ14" s="1"/>
      <c r="BA14" s="2"/>
      <c r="BB14" s="1"/>
      <c r="BC14" s="2"/>
    </row>
    <row r="15" spans="1:55" x14ac:dyDescent="0.25">
      <c r="A15">
        <f t="shared" si="0"/>
        <v>0</v>
      </c>
      <c r="B15" s="3">
        <f t="shared" si="19"/>
        <v>1</v>
      </c>
      <c r="C15" s="3">
        <f t="shared" si="1"/>
        <v>0</v>
      </c>
      <c r="E15">
        <f t="shared" si="2"/>
        <v>0</v>
      </c>
      <c r="F15" s="3">
        <f t="shared" si="20"/>
        <v>2</v>
      </c>
      <c r="G15" s="3">
        <f t="shared" si="3"/>
        <v>0</v>
      </c>
      <c r="I15">
        <f t="shared" si="4"/>
        <v>0</v>
      </c>
      <c r="J15" s="3">
        <f t="shared" si="21"/>
        <v>3</v>
      </c>
      <c r="K15" s="3">
        <f t="shared" si="5"/>
        <v>0</v>
      </c>
      <c r="M15">
        <f t="shared" si="6"/>
        <v>0</v>
      </c>
      <c r="N15" s="3">
        <f t="shared" si="22"/>
        <v>-5</v>
      </c>
      <c r="O15" s="3">
        <f t="shared" si="7"/>
        <v>0</v>
      </c>
      <c r="Q15">
        <f t="shared" si="8"/>
        <v>0</v>
      </c>
      <c r="R15" s="3">
        <f t="shared" si="23"/>
        <v>-11</v>
      </c>
      <c r="S15" s="3">
        <f t="shared" si="9"/>
        <v>0</v>
      </c>
      <c r="U15">
        <f t="shared" si="10"/>
        <v>5784.8377939353804</v>
      </c>
      <c r="V15" s="3">
        <f t="shared" si="24"/>
        <v>-7.1543204165260503</v>
      </c>
      <c r="W15" s="3">
        <f t="shared" si="11"/>
        <v>-5784.8377939353804</v>
      </c>
      <c r="Y15">
        <f t="shared" si="12"/>
        <v>0</v>
      </c>
      <c r="Z15" s="3">
        <f t="shared" si="25"/>
        <v>21</v>
      </c>
      <c r="AA15" s="3">
        <f t="shared" si="13"/>
        <v>0</v>
      </c>
      <c r="AC15">
        <f t="shared" si="14"/>
        <v>0</v>
      </c>
      <c r="AD15" s="3">
        <f t="shared" si="26"/>
        <v>23</v>
      </c>
      <c r="AE15" s="3">
        <f t="shared" si="15"/>
        <v>0</v>
      </c>
      <c r="AG15">
        <f t="shared" si="16"/>
        <v>0</v>
      </c>
      <c r="AH15" s="3">
        <f t="shared" si="27"/>
        <v>37</v>
      </c>
      <c r="AI15" s="3">
        <f t="shared" si="17"/>
        <v>0</v>
      </c>
      <c r="AJ15" s="7">
        <f t="shared" si="28"/>
        <v>-4.9292929292929273</v>
      </c>
      <c r="AK15" s="3">
        <f t="shared" si="18"/>
        <v>8792557.8232256174</v>
      </c>
      <c r="AL15">
        <f>IF(ISNUMBER(nr!G12),nr!G12,0)</f>
        <v>23</v>
      </c>
      <c r="AM15">
        <f t="shared" si="29"/>
        <v>0</v>
      </c>
      <c r="AN15" s="1"/>
      <c r="AO15" s="2"/>
      <c r="AP15" s="1"/>
      <c r="AQ15" s="2"/>
      <c r="AR15" s="1"/>
      <c r="AS15" s="2"/>
      <c r="AT15" s="1"/>
      <c r="AU15" s="2"/>
      <c r="AV15" s="1"/>
      <c r="AW15" s="2"/>
      <c r="AX15" s="1"/>
      <c r="AY15" s="2"/>
      <c r="AZ15" s="1">
        <f>-hii</f>
        <v>1</v>
      </c>
      <c r="BA15" s="2" t="s">
        <v>1</v>
      </c>
      <c r="BB15" s="1">
        <f>-(hii*calc!AP30+hi)</f>
        <v>-37</v>
      </c>
      <c r="BC15" s="2" t="s">
        <v>0</v>
      </c>
    </row>
    <row r="16" spans="1:55" x14ac:dyDescent="0.25">
      <c r="A16">
        <f t="shared" si="0"/>
        <v>0</v>
      </c>
      <c r="B16" s="3">
        <f t="shared" si="19"/>
        <v>1</v>
      </c>
      <c r="C16" s="3">
        <f t="shared" si="1"/>
        <v>0</v>
      </c>
      <c r="E16">
        <f t="shared" si="2"/>
        <v>0</v>
      </c>
      <c r="F16" s="3">
        <f t="shared" si="20"/>
        <v>2</v>
      </c>
      <c r="G16" s="3">
        <f t="shared" si="3"/>
        <v>0</v>
      </c>
      <c r="I16">
        <f t="shared" si="4"/>
        <v>0</v>
      </c>
      <c r="J16" s="3">
        <f t="shared" si="21"/>
        <v>3</v>
      </c>
      <c r="K16" s="3">
        <f t="shared" si="5"/>
        <v>0</v>
      </c>
      <c r="M16">
        <f t="shared" si="6"/>
        <v>0</v>
      </c>
      <c r="N16" s="3">
        <f t="shared" si="22"/>
        <v>-5</v>
      </c>
      <c r="O16" s="3">
        <f t="shared" si="7"/>
        <v>0</v>
      </c>
      <c r="Q16">
        <f t="shared" si="8"/>
        <v>0</v>
      </c>
      <c r="R16" s="3">
        <f t="shared" si="23"/>
        <v>-11</v>
      </c>
      <c r="S16" s="3">
        <f t="shared" si="9"/>
        <v>0</v>
      </c>
      <c r="U16">
        <f t="shared" si="10"/>
        <v>79.285772067582002</v>
      </c>
      <c r="V16" s="3">
        <f t="shared" si="24"/>
        <v>-7.0021447556260901</v>
      </c>
      <c r="W16" s="3">
        <f t="shared" si="11"/>
        <v>-79.285772067582002</v>
      </c>
      <c r="Y16">
        <f t="shared" si="12"/>
        <v>0</v>
      </c>
      <c r="Z16" s="3">
        <f t="shared" si="25"/>
        <v>21</v>
      </c>
      <c r="AA16" s="3">
        <f t="shared" si="13"/>
        <v>0</v>
      </c>
      <c r="AC16">
        <f t="shared" si="14"/>
        <v>0</v>
      </c>
      <c r="AD16" s="3">
        <f t="shared" si="26"/>
        <v>23</v>
      </c>
      <c r="AE16" s="3">
        <f t="shared" si="15"/>
        <v>0</v>
      </c>
      <c r="AG16">
        <f t="shared" si="16"/>
        <v>0</v>
      </c>
      <c r="AH16" s="3">
        <f t="shared" si="27"/>
        <v>37</v>
      </c>
      <c r="AI16" s="3">
        <f t="shared" si="17"/>
        <v>0</v>
      </c>
      <c r="AJ16" s="7">
        <f t="shared" si="28"/>
        <v>-4.4242424242424221</v>
      </c>
      <c r="AK16" s="3">
        <f t="shared" si="18"/>
        <v>72868668.261983812</v>
      </c>
      <c r="AL16">
        <f>IF(ISNUMBER(nr!G13),nr!G13,0)</f>
        <v>37</v>
      </c>
      <c r="AM16">
        <f t="shared" si="29"/>
        <v>0</v>
      </c>
    </row>
    <row r="17" spans="1:44" x14ac:dyDescent="0.25">
      <c r="A17">
        <f t="shared" si="0"/>
        <v>0</v>
      </c>
      <c r="B17" s="3">
        <f t="shared" si="19"/>
        <v>1</v>
      </c>
      <c r="C17" s="3">
        <f t="shared" si="1"/>
        <v>0</v>
      </c>
      <c r="E17">
        <f t="shared" si="2"/>
        <v>0</v>
      </c>
      <c r="F17" s="3">
        <f t="shared" si="20"/>
        <v>2</v>
      </c>
      <c r="G17" s="3">
        <f t="shared" si="3"/>
        <v>0</v>
      </c>
      <c r="I17">
        <f t="shared" si="4"/>
        <v>0</v>
      </c>
      <c r="J17" s="3">
        <f t="shared" si="21"/>
        <v>3</v>
      </c>
      <c r="K17" s="3">
        <f t="shared" si="5"/>
        <v>0</v>
      </c>
      <c r="M17">
        <f t="shared" si="6"/>
        <v>0</v>
      </c>
      <c r="N17" s="3">
        <f t="shared" si="22"/>
        <v>-5</v>
      </c>
      <c r="O17" s="3">
        <f t="shared" si="7"/>
        <v>0</v>
      </c>
      <c r="Q17">
        <f t="shared" si="8"/>
        <v>0</v>
      </c>
      <c r="R17" s="3">
        <f t="shared" si="23"/>
        <v>-11</v>
      </c>
      <c r="S17" s="3">
        <f t="shared" si="9"/>
        <v>0</v>
      </c>
      <c r="U17">
        <f t="shared" si="10"/>
        <v>1.5598992627928999E-2</v>
      </c>
      <c r="V17" s="3">
        <f t="shared" si="24"/>
        <v>-7.0000004220506504</v>
      </c>
      <c r="W17" s="3">
        <f t="shared" si="11"/>
        <v>-1.5598992627928999E-2</v>
      </c>
      <c r="Y17">
        <f t="shared" si="12"/>
        <v>0</v>
      </c>
      <c r="Z17" s="3">
        <f t="shared" si="25"/>
        <v>21</v>
      </c>
      <c r="AA17" s="3">
        <f t="shared" si="13"/>
        <v>0</v>
      </c>
      <c r="AC17">
        <f t="shared" si="14"/>
        <v>0</v>
      </c>
      <c r="AD17" s="3">
        <f t="shared" si="26"/>
        <v>23</v>
      </c>
      <c r="AE17" s="3">
        <f t="shared" si="15"/>
        <v>0</v>
      </c>
      <c r="AG17">
        <f t="shared" si="16"/>
        <v>0</v>
      </c>
      <c r="AH17" s="3">
        <f t="shared" si="27"/>
        <v>37</v>
      </c>
      <c r="AI17" s="3">
        <f t="shared" si="17"/>
        <v>0</v>
      </c>
      <c r="AJ17" s="7">
        <f t="shared" si="28"/>
        <v>-3.9191919191919169</v>
      </c>
      <c r="AK17" s="3">
        <f t="shared" si="18"/>
        <v>130385902.78638494</v>
      </c>
    </row>
    <row r="18" spans="1:44" x14ac:dyDescent="0.25">
      <c r="A18">
        <f t="shared" si="0"/>
        <v>0</v>
      </c>
      <c r="B18" s="3">
        <f t="shared" si="19"/>
        <v>1</v>
      </c>
      <c r="C18" s="3">
        <f t="shared" si="1"/>
        <v>0</v>
      </c>
      <c r="E18">
        <f t="shared" si="2"/>
        <v>0</v>
      </c>
      <c r="F18" s="3">
        <f t="shared" si="20"/>
        <v>2</v>
      </c>
      <c r="G18" s="3">
        <f t="shared" si="3"/>
        <v>0</v>
      </c>
      <c r="I18">
        <f t="shared" si="4"/>
        <v>0</v>
      </c>
      <c r="J18" s="3">
        <f t="shared" si="21"/>
        <v>3</v>
      </c>
      <c r="K18" s="3">
        <f t="shared" si="5"/>
        <v>0</v>
      </c>
      <c r="M18">
        <f t="shared" si="6"/>
        <v>0</v>
      </c>
      <c r="N18" s="3">
        <f t="shared" si="22"/>
        <v>-5</v>
      </c>
      <c r="O18" s="3">
        <f t="shared" si="7"/>
        <v>0</v>
      </c>
      <c r="Q18">
        <f t="shared" si="8"/>
        <v>0</v>
      </c>
      <c r="R18" s="3">
        <f t="shared" si="23"/>
        <v>-11</v>
      </c>
      <c r="S18" s="3">
        <f t="shared" si="9"/>
        <v>0</v>
      </c>
      <c r="U18">
        <f t="shared" si="10"/>
        <v>7.4214769999999996E-10</v>
      </c>
      <c r="V18" s="3">
        <f t="shared" si="24"/>
        <v>-7.0000000000000204</v>
      </c>
      <c r="W18" s="3">
        <f t="shared" si="11"/>
        <v>-7.4214769999999996E-10</v>
      </c>
      <c r="Y18">
        <f t="shared" si="12"/>
        <v>0</v>
      </c>
      <c r="Z18" s="3">
        <f t="shared" si="25"/>
        <v>21</v>
      </c>
      <c r="AA18" s="3">
        <f t="shared" si="13"/>
        <v>0</v>
      </c>
      <c r="AC18">
        <f t="shared" si="14"/>
        <v>0</v>
      </c>
      <c r="AD18" s="3">
        <f t="shared" si="26"/>
        <v>23</v>
      </c>
      <c r="AE18" s="3">
        <f t="shared" si="15"/>
        <v>0</v>
      </c>
      <c r="AG18">
        <f t="shared" si="16"/>
        <v>0</v>
      </c>
      <c r="AH18" s="3">
        <f t="shared" si="27"/>
        <v>37</v>
      </c>
      <c r="AI18" s="3">
        <f t="shared" si="17"/>
        <v>0</v>
      </c>
      <c r="AJ18" s="7">
        <f t="shared" si="28"/>
        <v>-3.4141414141414117</v>
      </c>
      <c r="AK18" s="3">
        <f t="shared" si="18"/>
        <v>172340773.58765146</v>
      </c>
    </row>
    <row r="19" spans="1:44" x14ac:dyDescent="0.25">
      <c r="A19">
        <f t="shared" si="0"/>
        <v>0</v>
      </c>
      <c r="B19" s="3">
        <f t="shared" si="19"/>
        <v>1</v>
      </c>
      <c r="C19" s="3">
        <f t="shared" si="1"/>
        <v>0</v>
      </c>
      <c r="E19">
        <f t="shared" si="2"/>
        <v>0</v>
      </c>
      <c r="F19" s="3">
        <f t="shared" si="20"/>
        <v>2</v>
      </c>
      <c r="G19" s="3">
        <f t="shared" si="3"/>
        <v>0</v>
      </c>
      <c r="I19">
        <f t="shared" si="4"/>
        <v>0</v>
      </c>
      <c r="J19" s="3">
        <f t="shared" si="21"/>
        <v>3</v>
      </c>
      <c r="K19" s="3">
        <f t="shared" si="5"/>
        <v>0</v>
      </c>
      <c r="M19">
        <f t="shared" si="6"/>
        <v>0</v>
      </c>
      <c r="N19" s="3">
        <f t="shared" si="22"/>
        <v>-5</v>
      </c>
      <c r="O19" s="3">
        <f t="shared" si="7"/>
        <v>0</v>
      </c>
      <c r="Q19">
        <f t="shared" si="8"/>
        <v>0</v>
      </c>
      <c r="R19" s="3">
        <f t="shared" si="23"/>
        <v>-11</v>
      </c>
      <c r="S19" s="3">
        <f t="shared" si="9"/>
        <v>0</v>
      </c>
      <c r="U19">
        <f t="shared" si="10"/>
        <v>0</v>
      </c>
      <c r="V19" s="3">
        <f t="shared" si="24"/>
        <v>-7</v>
      </c>
      <c r="W19" s="3">
        <f t="shared" si="11"/>
        <v>0</v>
      </c>
      <c r="Y19">
        <f t="shared" si="12"/>
        <v>0</v>
      </c>
      <c r="Z19" s="3">
        <f t="shared" si="25"/>
        <v>21</v>
      </c>
      <c r="AA19" s="3">
        <f t="shared" si="13"/>
        <v>0</v>
      </c>
      <c r="AC19">
        <f t="shared" si="14"/>
        <v>0</v>
      </c>
      <c r="AD19" s="3">
        <f t="shared" si="26"/>
        <v>23</v>
      </c>
      <c r="AE19" s="3">
        <f t="shared" si="15"/>
        <v>0</v>
      </c>
      <c r="AG19">
        <f t="shared" si="16"/>
        <v>0</v>
      </c>
      <c r="AH19" s="3">
        <f t="shared" si="27"/>
        <v>37</v>
      </c>
      <c r="AI19" s="3">
        <f t="shared" si="17"/>
        <v>0</v>
      </c>
      <c r="AJ19" s="7">
        <f t="shared" si="28"/>
        <v>-2.9090909090909065</v>
      </c>
      <c r="AK19" s="3">
        <f t="shared" si="18"/>
        <v>194015707.04920393</v>
      </c>
    </row>
    <row r="20" spans="1:44" x14ac:dyDescent="0.25">
      <c r="A20">
        <f t="shared" si="0"/>
        <v>0</v>
      </c>
      <c r="B20" s="3">
        <f t="shared" si="19"/>
        <v>1</v>
      </c>
      <c r="C20" s="3">
        <f t="shared" si="1"/>
        <v>0</v>
      </c>
      <c r="E20">
        <f t="shared" si="2"/>
        <v>0</v>
      </c>
      <c r="F20" s="3">
        <f t="shared" si="20"/>
        <v>2</v>
      </c>
      <c r="G20" s="3">
        <f t="shared" si="3"/>
        <v>0</v>
      </c>
      <c r="I20">
        <f t="shared" si="4"/>
        <v>0</v>
      </c>
      <c r="J20" s="3">
        <f t="shared" si="21"/>
        <v>3</v>
      </c>
      <c r="K20" s="3">
        <f t="shared" si="5"/>
        <v>0</v>
      </c>
      <c r="M20">
        <f t="shared" si="6"/>
        <v>0</v>
      </c>
      <c r="N20" s="3">
        <f t="shared" si="22"/>
        <v>-5</v>
      </c>
      <c r="O20" s="3">
        <f t="shared" si="7"/>
        <v>0</v>
      </c>
      <c r="Q20">
        <f t="shared" si="8"/>
        <v>0</v>
      </c>
      <c r="R20" s="3">
        <f t="shared" si="23"/>
        <v>-11</v>
      </c>
      <c r="S20" s="3">
        <f t="shared" si="9"/>
        <v>0</v>
      </c>
      <c r="U20">
        <f t="shared" si="10"/>
        <v>0</v>
      </c>
      <c r="V20" s="3">
        <f t="shared" si="24"/>
        <v>-7</v>
      </c>
      <c r="W20" s="3">
        <f t="shared" si="11"/>
        <v>0</v>
      </c>
      <c r="Y20">
        <f t="shared" si="12"/>
        <v>0</v>
      </c>
      <c r="Z20" s="3">
        <f t="shared" si="25"/>
        <v>21</v>
      </c>
      <c r="AA20" s="3">
        <f t="shared" si="13"/>
        <v>0</v>
      </c>
      <c r="AC20">
        <f t="shared" si="14"/>
        <v>0</v>
      </c>
      <c r="AD20" s="3">
        <f t="shared" si="26"/>
        <v>23</v>
      </c>
      <c r="AE20" s="3">
        <f t="shared" si="15"/>
        <v>0</v>
      </c>
      <c r="AG20">
        <f t="shared" si="16"/>
        <v>0</v>
      </c>
      <c r="AH20" s="3">
        <f t="shared" si="27"/>
        <v>37</v>
      </c>
      <c r="AI20" s="3">
        <f t="shared" si="17"/>
        <v>0</v>
      </c>
      <c r="AJ20" s="7">
        <f t="shared" si="28"/>
        <v>-2.4040404040404013</v>
      </c>
      <c r="AK20" s="3">
        <f t="shared" si="18"/>
        <v>194655856.37817287</v>
      </c>
    </row>
    <row r="21" spans="1:44" x14ac:dyDescent="0.25">
      <c r="A21">
        <f t="shared" si="0"/>
        <v>0</v>
      </c>
      <c r="B21" s="3">
        <f t="shared" si="19"/>
        <v>1</v>
      </c>
      <c r="C21" s="3">
        <f t="shared" si="1"/>
        <v>0</v>
      </c>
      <c r="E21">
        <f t="shared" si="2"/>
        <v>0</v>
      </c>
      <c r="F21" s="3">
        <f t="shared" si="20"/>
        <v>2</v>
      </c>
      <c r="G21" s="3">
        <f t="shared" si="3"/>
        <v>0</v>
      </c>
      <c r="I21">
        <f t="shared" si="4"/>
        <v>0</v>
      </c>
      <c r="J21" s="3">
        <f t="shared" si="21"/>
        <v>3</v>
      </c>
      <c r="K21" s="3">
        <f t="shared" si="5"/>
        <v>0</v>
      </c>
      <c r="M21">
        <f t="shared" si="6"/>
        <v>0</v>
      </c>
      <c r="N21" s="3">
        <f t="shared" si="22"/>
        <v>-5</v>
      </c>
      <c r="O21" s="3">
        <f t="shared" si="7"/>
        <v>0</v>
      </c>
      <c r="Q21">
        <f t="shared" si="8"/>
        <v>0</v>
      </c>
      <c r="R21" s="3">
        <f t="shared" si="23"/>
        <v>-11</v>
      </c>
      <c r="S21" s="3">
        <f t="shared" si="9"/>
        <v>0</v>
      </c>
      <c r="U21">
        <f t="shared" si="10"/>
        <v>0</v>
      </c>
      <c r="V21" s="3">
        <f t="shared" si="24"/>
        <v>-7</v>
      </c>
      <c r="W21" s="3">
        <f t="shared" si="11"/>
        <v>0</v>
      </c>
      <c r="Y21">
        <f t="shared" si="12"/>
        <v>0</v>
      </c>
      <c r="Z21" s="3">
        <f t="shared" si="25"/>
        <v>21</v>
      </c>
      <c r="AA21" s="3">
        <f t="shared" si="13"/>
        <v>0</v>
      </c>
      <c r="AC21">
        <f t="shared" si="14"/>
        <v>0</v>
      </c>
      <c r="AD21" s="3">
        <f t="shared" si="26"/>
        <v>23</v>
      </c>
      <c r="AE21" s="3">
        <f t="shared" si="15"/>
        <v>0</v>
      </c>
      <c r="AG21">
        <f t="shared" si="16"/>
        <v>0</v>
      </c>
      <c r="AH21" s="3">
        <f t="shared" si="27"/>
        <v>37</v>
      </c>
      <c r="AI21" s="3">
        <f t="shared" si="17"/>
        <v>0</v>
      </c>
      <c r="AJ21" s="7">
        <f t="shared" si="28"/>
        <v>-1.8989898989898961</v>
      </c>
      <c r="AK21" s="3">
        <f t="shared" si="18"/>
        <v>176803433.85230434</v>
      </c>
    </row>
    <row r="22" spans="1:44" ht="15.75" thickBot="1" x14ac:dyDescent="0.3">
      <c r="A22">
        <f t="shared" si="0"/>
        <v>0</v>
      </c>
      <c r="B22" s="3">
        <f t="shared" si="19"/>
        <v>1</v>
      </c>
      <c r="C22" s="3">
        <f t="shared" si="1"/>
        <v>0</v>
      </c>
      <c r="E22">
        <f t="shared" si="2"/>
        <v>0</v>
      </c>
      <c r="F22" s="3">
        <f t="shared" si="20"/>
        <v>2</v>
      </c>
      <c r="G22" s="3">
        <f t="shared" si="3"/>
        <v>0</v>
      </c>
      <c r="I22">
        <f t="shared" si="4"/>
        <v>0</v>
      </c>
      <c r="J22" s="3">
        <f t="shared" si="21"/>
        <v>3</v>
      </c>
      <c r="K22" s="3">
        <f t="shared" si="5"/>
        <v>0</v>
      </c>
      <c r="M22">
        <f t="shared" si="6"/>
        <v>0</v>
      </c>
      <c r="N22" s="3">
        <f t="shared" si="22"/>
        <v>-5</v>
      </c>
      <c r="O22" s="3">
        <f t="shared" si="7"/>
        <v>0</v>
      </c>
      <c r="Q22">
        <f t="shared" si="8"/>
        <v>0</v>
      </c>
      <c r="R22" s="3">
        <f t="shared" si="23"/>
        <v>-11</v>
      </c>
      <c r="S22" s="3">
        <f t="shared" si="9"/>
        <v>0</v>
      </c>
      <c r="U22">
        <f t="shared" si="10"/>
        <v>0</v>
      </c>
      <c r="V22" s="3">
        <f t="shared" si="24"/>
        <v>-7</v>
      </c>
      <c r="W22" s="3">
        <f t="shared" si="11"/>
        <v>0</v>
      </c>
      <c r="Y22">
        <f t="shared" si="12"/>
        <v>0</v>
      </c>
      <c r="Z22" s="3">
        <f t="shared" si="25"/>
        <v>21</v>
      </c>
      <c r="AA22" s="3">
        <f t="shared" si="13"/>
        <v>0</v>
      </c>
      <c r="AC22">
        <f t="shared" si="14"/>
        <v>0</v>
      </c>
      <c r="AD22" s="3">
        <f t="shared" si="26"/>
        <v>23</v>
      </c>
      <c r="AE22" s="3">
        <f t="shared" si="15"/>
        <v>0</v>
      </c>
      <c r="AG22">
        <f t="shared" si="16"/>
        <v>0</v>
      </c>
      <c r="AH22" s="3">
        <f t="shared" si="27"/>
        <v>37</v>
      </c>
      <c r="AI22" s="3">
        <f t="shared" si="17"/>
        <v>0</v>
      </c>
      <c r="AJ22" s="7">
        <f t="shared" si="28"/>
        <v>-1.3939393939393909</v>
      </c>
      <c r="AK22" s="3">
        <f t="shared" si="18"/>
        <v>145406072.12903586</v>
      </c>
      <c r="AP22" s="18">
        <v>16.742259000000001</v>
      </c>
    </row>
    <row r="23" spans="1:44" ht="15.75" thickBot="1" x14ac:dyDescent="0.3">
      <c r="A23">
        <f t="shared" si="0"/>
        <v>0</v>
      </c>
      <c r="B23" s="3">
        <f t="shared" si="19"/>
        <v>1</v>
      </c>
      <c r="C23" s="3">
        <f t="shared" si="1"/>
        <v>0</v>
      </c>
      <c r="E23">
        <f t="shared" si="2"/>
        <v>0</v>
      </c>
      <c r="F23" s="3">
        <f t="shared" si="20"/>
        <v>2</v>
      </c>
      <c r="G23" s="3">
        <f t="shared" si="3"/>
        <v>0</v>
      </c>
      <c r="I23">
        <f t="shared" si="4"/>
        <v>0</v>
      </c>
      <c r="J23" s="3">
        <f t="shared" si="21"/>
        <v>3</v>
      </c>
      <c r="K23" s="3">
        <f t="shared" si="5"/>
        <v>0</v>
      </c>
      <c r="M23">
        <f t="shared" si="6"/>
        <v>0</v>
      </c>
      <c r="N23" s="3">
        <f t="shared" si="22"/>
        <v>-5</v>
      </c>
      <c r="O23" s="3">
        <f t="shared" si="7"/>
        <v>0</v>
      </c>
      <c r="Q23">
        <f t="shared" si="8"/>
        <v>0</v>
      </c>
      <c r="R23" s="3">
        <f t="shared" si="23"/>
        <v>-11</v>
      </c>
      <c r="S23" s="3">
        <f t="shared" si="9"/>
        <v>0</v>
      </c>
      <c r="U23">
        <f t="shared" si="10"/>
        <v>0</v>
      </c>
      <c r="V23" s="3">
        <f t="shared" si="24"/>
        <v>-7</v>
      </c>
      <c r="W23" s="3">
        <f t="shared" si="11"/>
        <v>0</v>
      </c>
      <c r="Y23">
        <f t="shared" si="12"/>
        <v>0</v>
      </c>
      <c r="Z23" s="3">
        <f t="shared" si="25"/>
        <v>21</v>
      </c>
      <c r="AA23" s="3">
        <f t="shared" si="13"/>
        <v>0</v>
      </c>
      <c r="AC23">
        <f t="shared" si="14"/>
        <v>0</v>
      </c>
      <c r="AD23" s="3">
        <f t="shared" si="26"/>
        <v>23</v>
      </c>
      <c r="AE23" s="3">
        <f t="shared" si="15"/>
        <v>0</v>
      </c>
      <c r="AG23">
        <f t="shared" si="16"/>
        <v>0</v>
      </c>
      <c r="AH23" s="3">
        <f t="shared" si="27"/>
        <v>37</v>
      </c>
      <c r="AI23" s="3">
        <f t="shared" si="17"/>
        <v>0</v>
      </c>
      <c r="AJ23" s="7">
        <f t="shared" si="28"/>
        <v>-0.88888888888888584</v>
      </c>
      <c r="AK23" s="3">
        <f t="shared" si="18"/>
        <v>106800331.25069737</v>
      </c>
      <c r="AO23" s="18" t="str">
        <f>IF(nr!C14&lt;&gt;0,IF(nr!C14&gt;0," + "&amp;IF(nr!C14=1,"",nr!C14),IF(nr!C14=-1," - ",nr!C14))&amp;nr!D14,"")</f>
        <v xml:space="preserve"> + x⁹</v>
      </c>
      <c r="AP23" s="18">
        <f>IF(ai&lt;&gt;0,VLOOKUP(MIN(calc!A1:A100),calc!A1:B100,2,FALSE),"")</f>
        <v>1</v>
      </c>
      <c r="AQ23" s="18">
        <f t="shared" ref="AQ23:AQ31" si="30">IF(ISNUMBER(AP23),ROUND((aix*AP23^9+aviii*AP23^8+avii*AP23^7+avi*AP23^6+av*AP23^5+aiv*AP23^4+aiii*AP23^3+aii*AP23^2+ai*AP23^1+a0*AP23^0),prec),"a")</f>
        <v>0</v>
      </c>
      <c r="AR23" s="28">
        <f>x^8-60 *x^7+774* x^6+14406 *x^5-190008* x^4-1443186 *x^3+5058266* x^2+17931154* x-62653353</f>
        <v>641.8925353884697</v>
      </c>
    </row>
    <row r="24" spans="1:44" x14ac:dyDescent="0.25">
      <c r="A24">
        <f t="shared" si="0"/>
        <v>0</v>
      </c>
      <c r="B24" s="3">
        <f t="shared" si="19"/>
        <v>1</v>
      </c>
      <c r="C24" s="3">
        <f t="shared" si="1"/>
        <v>0</v>
      </c>
      <c r="E24">
        <f t="shared" si="2"/>
        <v>0</v>
      </c>
      <c r="F24" s="3">
        <f t="shared" si="20"/>
        <v>2</v>
      </c>
      <c r="G24" s="3">
        <f t="shared" si="3"/>
        <v>0</v>
      </c>
      <c r="I24">
        <f t="shared" si="4"/>
        <v>0</v>
      </c>
      <c r="J24" s="3">
        <f t="shared" si="21"/>
        <v>3</v>
      </c>
      <c r="K24" s="3">
        <f t="shared" si="5"/>
        <v>0</v>
      </c>
      <c r="M24">
        <f t="shared" si="6"/>
        <v>0</v>
      </c>
      <c r="N24" s="3">
        <f t="shared" si="22"/>
        <v>-5</v>
      </c>
      <c r="O24" s="3">
        <f t="shared" si="7"/>
        <v>0</v>
      </c>
      <c r="Q24">
        <f t="shared" si="8"/>
        <v>0</v>
      </c>
      <c r="R24" s="3">
        <f t="shared" si="23"/>
        <v>-11</v>
      </c>
      <c r="S24" s="3">
        <f t="shared" si="9"/>
        <v>0</v>
      </c>
      <c r="U24">
        <f t="shared" si="10"/>
        <v>0</v>
      </c>
      <c r="V24" s="3">
        <f t="shared" si="24"/>
        <v>-7</v>
      </c>
      <c r="W24" s="3">
        <f t="shared" si="11"/>
        <v>0</v>
      </c>
      <c r="Y24">
        <f t="shared" si="12"/>
        <v>0</v>
      </c>
      <c r="Z24" s="3">
        <f t="shared" si="25"/>
        <v>21</v>
      </c>
      <c r="AA24" s="3">
        <f t="shared" si="13"/>
        <v>0</v>
      </c>
      <c r="AC24">
        <f t="shared" si="14"/>
        <v>0</v>
      </c>
      <c r="AD24" s="3">
        <f t="shared" si="26"/>
        <v>23</v>
      </c>
      <c r="AE24" s="3">
        <f t="shared" si="15"/>
        <v>0</v>
      </c>
      <c r="AG24">
        <f t="shared" si="16"/>
        <v>0</v>
      </c>
      <c r="AH24" s="3">
        <f t="shared" si="27"/>
        <v>37</v>
      </c>
      <c r="AI24" s="3">
        <f t="shared" si="17"/>
        <v>0</v>
      </c>
      <c r="AJ24" s="7">
        <f t="shared" si="28"/>
        <v>-0.38383838383838076</v>
      </c>
      <c r="AK24" s="3">
        <f t="shared" si="18"/>
        <v>67656851.014390036</v>
      </c>
      <c r="AO24" s="18" t="str">
        <f>IF(nr!C13&lt;&gt;0,IF(nr!C13&gt;0," + "&amp;IF(nr!C13=1,"",nr!C13),IF(nr!C13=-1," - ",nr!C13))&amp;nr!D13,"")</f>
        <v>-64x⁸</v>
      </c>
      <c r="AP24" s="18">
        <f>IF(aii&lt;&gt;0,VLOOKUP(MIN(calc!E1:E100),calc!E1:F100,2,FALSE),"")</f>
        <v>2</v>
      </c>
      <c r="AQ24" s="18">
        <f t="shared" si="30"/>
        <v>0</v>
      </c>
    </row>
    <row r="25" spans="1:44" x14ac:dyDescent="0.25">
      <c r="A25">
        <f t="shared" si="0"/>
        <v>0</v>
      </c>
      <c r="B25" s="3">
        <f t="shared" si="19"/>
        <v>1</v>
      </c>
      <c r="C25" s="3">
        <f t="shared" si="1"/>
        <v>0</v>
      </c>
      <c r="E25">
        <f t="shared" si="2"/>
        <v>0</v>
      </c>
      <c r="F25" s="3">
        <f t="shared" si="20"/>
        <v>2</v>
      </c>
      <c r="G25" s="3">
        <f t="shared" si="3"/>
        <v>0</v>
      </c>
      <c r="I25">
        <f t="shared" si="4"/>
        <v>0</v>
      </c>
      <c r="J25" s="3">
        <f t="shared" si="21"/>
        <v>3</v>
      </c>
      <c r="K25" s="3">
        <f t="shared" si="5"/>
        <v>0</v>
      </c>
      <c r="M25">
        <f t="shared" si="6"/>
        <v>0</v>
      </c>
      <c r="N25" s="3">
        <f t="shared" si="22"/>
        <v>-5</v>
      </c>
      <c r="O25" s="3">
        <f t="shared" si="7"/>
        <v>0</v>
      </c>
      <c r="Q25">
        <f t="shared" si="8"/>
        <v>0</v>
      </c>
      <c r="R25" s="3">
        <f t="shared" si="23"/>
        <v>-11</v>
      </c>
      <c r="S25" s="3">
        <f t="shared" si="9"/>
        <v>0</v>
      </c>
      <c r="U25">
        <f t="shared" si="10"/>
        <v>0</v>
      </c>
      <c r="V25" s="3">
        <f t="shared" si="24"/>
        <v>-7</v>
      </c>
      <c r="W25" s="3">
        <f t="shared" si="11"/>
        <v>0</v>
      </c>
      <c r="Y25">
        <f t="shared" si="12"/>
        <v>0</v>
      </c>
      <c r="Z25" s="3">
        <f t="shared" si="25"/>
        <v>21</v>
      </c>
      <c r="AA25" s="3">
        <f t="shared" si="13"/>
        <v>0</v>
      </c>
      <c r="AC25">
        <f t="shared" si="14"/>
        <v>0</v>
      </c>
      <c r="AD25" s="3">
        <f t="shared" si="26"/>
        <v>23</v>
      </c>
      <c r="AE25" s="3">
        <f t="shared" si="15"/>
        <v>0</v>
      </c>
      <c r="AG25">
        <f t="shared" si="16"/>
        <v>0</v>
      </c>
      <c r="AH25" s="3">
        <f t="shared" si="27"/>
        <v>37</v>
      </c>
      <c r="AI25" s="3">
        <f t="shared" si="17"/>
        <v>0</v>
      </c>
      <c r="AJ25" s="7">
        <f t="shared" si="28"/>
        <v>0.12121212121212432</v>
      </c>
      <c r="AK25" s="3">
        <f t="shared" si="18"/>
        <v>33959807.257115662</v>
      </c>
      <c r="AO25" s="18" t="str">
        <f>IF(nr!C12&lt;&gt;0,IF(nr!C12&gt;0," + "&amp;IF(nr!C12=1,"",nr!C12),IF(nr!C12=-1," - ",nr!C12))&amp;nr!D12,"")</f>
        <v xml:space="preserve"> + 774x⁷</v>
      </c>
      <c r="AP25" s="18">
        <f>IF(aiii&lt;&gt;0,VLOOKUP(MIN(calc!I1:I100),calc!I1:J100,2,FALSE),"")</f>
        <v>3</v>
      </c>
      <c r="AQ25" s="18">
        <f t="shared" si="30"/>
        <v>0</v>
      </c>
    </row>
    <row r="26" spans="1:44" x14ac:dyDescent="0.25">
      <c r="A26">
        <f t="shared" si="0"/>
        <v>0</v>
      </c>
      <c r="B26" s="3">
        <f t="shared" si="19"/>
        <v>1</v>
      </c>
      <c r="C26" s="3">
        <f t="shared" si="1"/>
        <v>0</v>
      </c>
      <c r="E26">
        <f t="shared" si="2"/>
        <v>0</v>
      </c>
      <c r="F26" s="3">
        <f t="shared" si="20"/>
        <v>2</v>
      </c>
      <c r="G26" s="3">
        <f t="shared" si="3"/>
        <v>0</v>
      </c>
      <c r="I26">
        <f t="shared" si="4"/>
        <v>0</v>
      </c>
      <c r="J26" s="3">
        <f t="shared" si="21"/>
        <v>3</v>
      </c>
      <c r="K26" s="3">
        <f t="shared" si="5"/>
        <v>0</v>
      </c>
      <c r="M26">
        <f t="shared" si="6"/>
        <v>0</v>
      </c>
      <c r="N26" s="3">
        <f t="shared" si="22"/>
        <v>-5</v>
      </c>
      <c r="O26" s="3">
        <f t="shared" si="7"/>
        <v>0</v>
      </c>
      <c r="Q26">
        <f t="shared" si="8"/>
        <v>0</v>
      </c>
      <c r="R26" s="3">
        <f t="shared" si="23"/>
        <v>-11</v>
      </c>
      <c r="S26" s="3">
        <f t="shared" si="9"/>
        <v>0</v>
      </c>
      <c r="U26">
        <f t="shared" si="10"/>
        <v>0</v>
      </c>
      <c r="V26" s="3">
        <f t="shared" si="24"/>
        <v>-7</v>
      </c>
      <c r="W26" s="3">
        <f t="shared" si="11"/>
        <v>0</v>
      </c>
      <c r="Y26">
        <f t="shared" si="12"/>
        <v>0</v>
      </c>
      <c r="Z26" s="3">
        <f t="shared" si="25"/>
        <v>21</v>
      </c>
      <c r="AA26" s="3">
        <f t="shared" si="13"/>
        <v>0</v>
      </c>
      <c r="AC26">
        <f t="shared" si="14"/>
        <v>0</v>
      </c>
      <c r="AD26" s="3">
        <f t="shared" si="26"/>
        <v>23</v>
      </c>
      <c r="AE26" s="3">
        <f t="shared" si="15"/>
        <v>0</v>
      </c>
      <c r="AG26">
        <f t="shared" si="16"/>
        <v>0</v>
      </c>
      <c r="AH26" s="3">
        <f t="shared" si="27"/>
        <v>37</v>
      </c>
      <c r="AI26" s="3">
        <f t="shared" si="17"/>
        <v>0</v>
      </c>
      <c r="AJ26" s="7">
        <f t="shared" si="28"/>
        <v>0.62626262626262941</v>
      </c>
      <c r="AK26" s="3">
        <f t="shared" si="18"/>
        <v>10080265.336168379</v>
      </c>
      <c r="AO26" s="18" t="str">
        <f>IF(nr!C11&lt;&gt;0,IF(nr!C11&gt;0," + "&amp;IF(nr!C11=1,"",nr!C11),IF(nr!C11=-1," - ",nr!C11))&amp;nr!D11,"")</f>
        <v xml:space="preserve"> + 14406x⁶</v>
      </c>
      <c r="AP26" s="18">
        <f>IF(aiv&lt;&gt;0,VLOOKUP(MIN(calc!M1:M100),calc!M1:N100,2,FALSE),"")</f>
        <v>-5</v>
      </c>
      <c r="AQ26" s="18">
        <f t="shared" si="30"/>
        <v>0</v>
      </c>
    </row>
    <row r="27" spans="1:44" x14ac:dyDescent="0.25">
      <c r="A27">
        <f t="shared" si="0"/>
        <v>0</v>
      </c>
      <c r="B27" s="3">
        <f t="shared" si="19"/>
        <v>1</v>
      </c>
      <c r="C27" s="3">
        <f t="shared" si="1"/>
        <v>0</v>
      </c>
      <c r="E27">
        <f t="shared" si="2"/>
        <v>0</v>
      </c>
      <c r="F27" s="3">
        <f t="shared" si="20"/>
        <v>2</v>
      </c>
      <c r="G27" s="3">
        <f t="shared" si="3"/>
        <v>0</v>
      </c>
      <c r="I27">
        <f t="shared" si="4"/>
        <v>0</v>
      </c>
      <c r="J27" s="3">
        <f t="shared" si="21"/>
        <v>3</v>
      </c>
      <c r="K27" s="3">
        <f t="shared" si="5"/>
        <v>0</v>
      </c>
      <c r="M27">
        <f t="shared" si="6"/>
        <v>0</v>
      </c>
      <c r="N27" s="3">
        <f t="shared" si="22"/>
        <v>-5</v>
      </c>
      <c r="O27" s="3">
        <f t="shared" si="7"/>
        <v>0</v>
      </c>
      <c r="Q27">
        <f t="shared" si="8"/>
        <v>0</v>
      </c>
      <c r="R27" s="3">
        <f t="shared" si="23"/>
        <v>-11</v>
      </c>
      <c r="S27" s="3">
        <f t="shared" si="9"/>
        <v>0</v>
      </c>
      <c r="U27">
        <f t="shared" si="10"/>
        <v>0</v>
      </c>
      <c r="V27" s="3">
        <f t="shared" si="24"/>
        <v>-7</v>
      </c>
      <c r="W27" s="3">
        <f t="shared" si="11"/>
        <v>0</v>
      </c>
      <c r="Y27">
        <f t="shared" si="12"/>
        <v>0</v>
      </c>
      <c r="Z27" s="3">
        <f t="shared" si="25"/>
        <v>21</v>
      </c>
      <c r="AA27" s="3">
        <f t="shared" si="13"/>
        <v>0</v>
      </c>
      <c r="AC27">
        <f t="shared" si="14"/>
        <v>0</v>
      </c>
      <c r="AD27" s="3">
        <f t="shared" si="26"/>
        <v>23</v>
      </c>
      <c r="AE27" s="3">
        <f t="shared" si="15"/>
        <v>0</v>
      </c>
      <c r="AG27">
        <f t="shared" si="16"/>
        <v>0</v>
      </c>
      <c r="AH27" s="3">
        <f t="shared" si="27"/>
        <v>37</v>
      </c>
      <c r="AI27" s="3">
        <f t="shared" si="17"/>
        <v>0</v>
      </c>
      <c r="AJ27" s="7">
        <f t="shared" si="28"/>
        <v>1.1313131313131346</v>
      </c>
      <c r="AK27" s="3">
        <f t="shared" si="18"/>
        <v>-2009265.3383393064</v>
      </c>
      <c r="AO27" s="18" t="str">
        <f>IF(nr!C10&lt;&gt;0,IF(nr!C10&gt;0," + "&amp;IF(nr!C10=1,"",nr!C10),IF(nr!C10=-1," - ",nr!C10))&amp;nr!D10,"")</f>
        <v>-190008x⁵</v>
      </c>
      <c r="AP27" s="18">
        <f>IF(av&lt;&gt;0,VLOOKUP(MIN(calc!Q1:Q100),calc!Q1:R100,2,FALSE),"")</f>
        <v>-11</v>
      </c>
      <c r="AQ27" s="18">
        <f t="shared" si="30"/>
        <v>0</v>
      </c>
    </row>
    <row r="28" spans="1:44" x14ac:dyDescent="0.25">
      <c r="A28">
        <f t="shared" si="0"/>
        <v>0</v>
      </c>
      <c r="B28" s="3">
        <f t="shared" si="19"/>
        <v>1</v>
      </c>
      <c r="C28" s="3">
        <f t="shared" si="1"/>
        <v>0</v>
      </c>
      <c r="E28">
        <f t="shared" si="2"/>
        <v>0</v>
      </c>
      <c r="F28" s="3">
        <f t="shared" si="20"/>
        <v>2</v>
      </c>
      <c r="G28" s="3">
        <f t="shared" si="3"/>
        <v>0</v>
      </c>
      <c r="I28">
        <f t="shared" si="4"/>
        <v>0</v>
      </c>
      <c r="J28" s="3">
        <f t="shared" si="21"/>
        <v>3</v>
      </c>
      <c r="K28" s="3">
        <f t="shared" si="5"/>
        <v>0</v>
      </c>
      <c r="M28">
        <f t="shared" si="6"/>
        <v>0</v>
      </c>
      <c r="N28" s="3">
        <f t="shared" si="22"/>
        <v>-5</v>
      </c>
      <c r="O28" s="3">
        <f t="shared" si="7"/>
        <v>0</v>
      </c>
      <c r="Q28">
        <f t="shared" si="8"/>
        <v>0</v>
      </c>
      <c r="R28" s="3">
        <f t="shared" si="23"/>
        <v>-11</v>
      </c>
      <c r="S28" s="3">
        <f t="shared" si="9"/>
        <v>0</v>
      </c>
      <c r="U28">
        <f t="shared" si="10"/>
        <v>0</v>
      </c>
      <c r="V28" s="3">
        <f t="shared" si="24"/>
        <v>-7</v>
      </c>
      <c r="W28" s="3">
        <f t="shared" si="11"/>
        <v>0</v>
      </c>
      <c r="Y28">
        <f t="shared" si="12"/>
        <v>0</v>
      </c>
      <c r="Z28" s="3">
        <f t="shared" si="25"/>
        <v>21</v>
      </c>
      <c r="AA28" s="3">
        <f t="shared" si="13"/>
        <v>0</v>
      </c>
      <c r="AC28">
        <f t="shared" si="14"/>
        <v>0</v>
      </c>
      <c r="AD28" s="3">
        <f t="shared" si="26"/>
        <v>23</v>
      </c>
      <c r="AE28" s="3">
        <f t="shared" si="15"/>
        <v>0</v>
      </c>
      <c r="AG28">
        <f t="shared" si="16"/>
        <v>0</v>
      </c>
      <c r="AH28" s="3">
        <f t="shared" si="27"/>
        <v>37</v>
      </c>
      <c r="AI28" s="3">
        <f t="shared" si="17"/>
        <v>0</v>
      </c>
      <c r="AJ28" s="7">
        <f t="shared" si="28"/>
        <v>1.6363636363636398</v>
      </c>
      <c r="AK28" s="3">
        <f t="shared" si="18"/>
        <v>-3343285.4376638681</v>
      </c>
      <c r="AO28" s="18" t="str">
        <f>IF(nr!C9&lt;&gt;0,IF(nr!C9&gt;0," + "&amp;IF(nr!C9=1,"",nr!C9),IF(nr!C9=-1," - ",nr!C9))&amp;nr!D9,"")</f>
        <v>-1443186x⁴</v>
      </c>
      <c r="AP28" s="18">
        <f>IF(avi&lt;&gt;0,VLOOKUP(MIN(calc!U1:U100),calc!U1:V100,2,FALSE),"")</f>
        <v>-7</v>
      </c>
      <c r="AQ28" s="18">
        <f t="shared" si="30"/>
        <v>0</v>
      </c>
    </row>
    <row r="29" spans="1:44" x14ac:dyDescent="0.25">
      <c r="A29">
        <f t="shared" si="0"/>
        <v>0</v>
      </c>
      <c r="B29" s="3">
        <f t="shared" si="19"/>
        <v>1</v>
      </c>
      <c r="C29" s="3">
        <f t="shared" si="1"/>
        <v>0</v>
      </c>
      <c r="E29">
        <f t="shared" si="2"/>
        <v>0</v>
      </c>
      <c r="F29" s="3">
        <f t="shared" si="20"/>
        <v>2</v>
      </c>
      <c r="G29" s="3">
        <f t="shared" si="3"/>
        <v>0</v>
      </c>
      <c r="I29">
        <f t="shared" si="4"/>
        <v>0</v>
      </c>
      <c r="J29" s="3">
        <f t="shared" si="21"/>
        <v>3</v>
      </c>
      <c r="K29" s="3">
        <f t="shared" si="5"/>
        <v>0</v>
      </c>
      <c r="M29">
        <f t="shared" si="6"/>
        <v>0</v>
      </c>
      <c r="N29" s="3">
        <f t="shared" si="22"/>
        <v>-5</v>
      </c>
      <c r="O29" s="3">
        <f t="shared" si="7"/>
        <v>0</v>
      </c>
      <c r="Q29">
        <f t="shared" si="8"/>
        <v>0</v>
      </c>
      <c r="R29" s="3">
        <f t="shared" si="23"/>
        <v>-11</v>
      </c>
      <c r="S29" s="3">
        <f t="shared" si="9"/>
        <v>0</v>
      </c>
      <c r="U29">
        <f t="shared" si="10"/>
        <v>0</v>
      </c>
      <c r="V29" s="3">
        <f t="shared" si="24"/>
        <v>-7</v>
      </c>
      <c r="W29" s="3">
        <f t="shared" si="11"/>
        <v>0</v>
      </c>
      <c r="Y29">
        <f t="shared" si="12"/>
        <v>0</v>
      </c>
      <c r="Z29" s="3">
        <f t="shared" si="25"/>
        <v>21</v>
      </c>
      <c r="AA29" s="3">
        <f t="shared" si="13"/>
        <v>0</v>
      </c>
      <c r="AC29">
        <f t="shared" si="14"/>
        <v>0</v>
      </c>
      <c r="AD29" s="3">
        <f t="shared" si="26"/>
        <v>23</v>
      </c>
      <c r="AE29" s="3">
        <f t="shared" si="15"/>
        <v>0</v>
      </c>
      <c r="AG29">
        <f t="shared" si="16"/>
        <v>0</v>
      </c>
      <c r="AH29" s="3">
        <f t="shared" si="27"/>
        <v>37</v>
      </c>
      <c r="AI29" s="3">
        <f t="shared" si="17"/>
        <v>0</v>
      </c>
      <c r="AJ29" s="7">
        <f t="shared" si="28"/>
        <v>2.141414141414145</v>
      </c>
      <c r="AK29" s="3">
        <f t="shared" si="18"/>
        <v>1630284.0375218689</v>
      </c>
      <c r="AO29" s="18" t="str">
        <f>IF(nr!C8&lt;&gt;0,IF(nr!C8&gt;0," + "&amp;IF(nr!C8=1,"",nr!C8),IF(nr!C8=-1," - ",nr!C8))&amp;nr!D8,"")</f>
        <v xml:space="preserve"> + 5058266x³</v>
      </c>
      <c r="AP29" s="18">
        <f>IF(avii&lt;&gt;0,VLOOKUP(MIN(calc!Y1:Y100),calc!Y1:Z100,2,FALSE),"")</f>
        <v>21</v>
      </c>
      <c r="AQ29" s="18">
        <f t="shared" si="30"/>
        <v>0</v>
      </c>
    </row>
    <row r="30" spans="1:44" x14ac:dyDescent="0.25">
      <c r="A30">
        <f t="shared" si="0"/>
        <v>0</v>
      </c>
      <c r="B30" s="3">
        <f t="shared" si="19"/>
        <v>1</v>
      </c>
      <c r="C30" s="3">
        <f t="shared" si="1"/>
        <v>0</v>
      </c>
      <c r="E30">
        <f t="shared" si="2"/>
        <v>0</v>
      </c>
      <c r="F30" s="3">
        <f t="shared" si="20"/>
        <v>2</v>
      </c>
      <c r="G30" s="3">
        <f t="shared" si="3"/>
        <v>0</v>
      </c>
      <c r="I30">
        <f t="shared" si="4"/>
        <v>0</v>
      </c>
      <c r="J30" s="3">
        <f t="shared" si="21"/>
        <v>3</v>
      </c>
      <c r="K30" s="3">
        <f t="shared" si="5"/>
        <v>0</v>
      </c>
      <c r="M30">
        <f t="shared" si="6"/>
        <v>0</v>
      </c>
      <c r="N30" s="3">
        <f t="shared" si="22"/>
        <v>-5</v>
      </c>
      <c r="O30" s="3">
        <f t="shared" si="7"/>
        <v>0</v>
      </c>
      <c r="Q30">
        <f t="shared" si="8"/>
        <v>0</v>
      </c>
      <c r="R30" s="3">
        <f t="shared" si="23"/>
        <v>-11</v>
      </c>
      <c r="S30" s="3">
        <f t="shared" si="9"/>
        <v>0</v>
      </c>
      <c r="U30">
        <f t="shared" si="10"/>
        <v>0</v>
      </c>
      <c r="V30" s="3">
        <f t="shared" si="24"/>
        <v>-7</v>
      </c>
      <c r="W30" s="3">
        <f t="shared" si="11"/>
        <v>0</v>
      </c>
      <c r="Y30">
        <f t="shared" si="12"/>
        <v>0</v>
      </c>
      <c r="Z30" s="3">
        <f t="shared" si="25"/>
        <v>21</v>
      </c>
      <c r="AA30" s="3">
        <f t="shared" si="13"/>
        <v>0</v>
      </c>
      <c r="AC30">
        <f t="shared" si="14"/>
        <v>0</v>
      </c>
      <c r="AD30" s="3">
        <f t="shared" si="26"/>
        <v>23</v>
      </c>
      <c r="AE30" s="3">
        <f t="shared" si="15"/>
        <v>0</v>
      </c>
      <c r="AG30">
        <f t="shared" si="16"/>
        <v>0</v>
      </c>
      <c r="AH30" s="3">
        <f t="shared" si="27"/>
        <v>37</v>
      </c>
      <c r="AI30" s="3">
        <f t="shared" si="17"/>
        <v>0</v>
      </c>
      <c r="AJ30" s="7">
        <f t="shared" si="28"/>
        <v>2.6464646464646502</v>
      </c>
      <c r="AK30" s="3">
        <f t="shared" si="18"/>
        <v>4860826.0671961606</v>
      </c>
      <c r="AO30" s="18" t="str">
        <f>IF(nr!C7&lt;&gt;0,IF(nr!C7&gt;0," + "&amp;IF(nr!C7=1,"",nr!C7),IF(nr!C7=-1," - ",nr!C7))&amp;nr!D7,"")</f>
        <v xml:space="preserve"> + 17931154x²</v>
      </c>
      <c r="AP30" s="18">
        <f>IF(aviii&lt;&gt;0,VLOOKUP(MIN(calc!AC1:AC100),calc!AC1:AD100,2,FALSE),"")</f>
        <v>23</v>
      </c>
      <c r="AQ30" s="18">
        <f t="shared" si="30"/>
        <v>0</v>
      </c>
    </row>
    <row r="31" spans="1:44" x14ac:dyDescent="0.25">
      <c r="A31">
        <f t="shared" si="0"/>
        <v>0</v>
      </c>
      <c r="B31" s="3">
        <f t="shared" si="19"/>
        <v>1</v>
      </c>
      <c r="C31" s="3">
        <f t="shared" si="1"/>
        <v>0</v>
      </c>
      <c r="E31">
        <f t="shared" si="2"/>
        <v>0</v>
      </c>
      <c r="F31" s="3">
        <f t="shared" si="20"/>
        <v>2</v>
      </c>
      <c r="G31" s="3">
        <f t="shared" si="3"/>
        <v>0</v>
      </c>
      <c r="I31">
        <f t="shared" si="4"/>
        <v>0</v>
      </c>
      <c r="J31" s="3">
        <f t="shared" si="21"/>
        <v>3</v>
      </c>
      <c r="K31" s="3">
        <f t="shared" si="5"/>
        <v>0</v>
      </c>
      <c r="M31">
        <f t="shared" si="6"/>
        <v>0</v>
      </c>
      <c r="N31" s="3">
        <f t="shared" si="22"/>
        <v>-5</v>
      </c>
      <c r="O31" s="3">
        <f t="shared" si="7"/>
        <v>0</v>
      </c>
      <c r="Q31">
        <f t="shared" si="8"/>
        <v>0</v>
      </c>
      <c r="R31" s="3">
        <f t="shared" si="23"/>
        <v>-11</v>
      </c>
      <c r="S31" s="3">
        <f t="shared" si="9"/>
        <v>0</v>
      </c>
      <c r="U31">
        <f t="shared" si="10"/>
        <v>0</v>
      </c>
      <c r="V31" s="3">
        <f t="shared" si="24"/>
        <v>-7</v>
      </c>
      <c r="W31" s="3">
        <f t="shared" si="11"/>
        <v>0</v>
      </c>
      <c r="Y31">
        <f t="shared" si="12"/>
        <v>0</v>
      </c>
      <c r="Z31" s="3">
        <f t="shared" si="25"/>
        <v>21</v>
      </c>
      <c r="AA31" s="3">
        <f t="shared" si="13"/>
        <v>0</v>
      </c>
      <c r="AC31">
        <f t="shared" si="14"/>
        <v>0</v>
      </c>
      <c r="AD31" s="3">
        <f t="shared" si="26"/>
        <v>23</v>
      </c>
      <c r="AE31" s="3">
        <f t="shared" si="15"/>
        <v>0</v>
      </c>
      <c r="AG31">
        <f t="shared" si="16"/>
        <v>0</v>
      </c>
      <c r="AH31" s="3">
        <f t="shared" si="27"/>
        <v>37</v>
      </c>
      <c r="AI31" s="3">
        <f t="shared" si="17"/>
        <v>0</v>
      </c>
      <c r="AJ31" s="7">
        <f t="shared" si="28"/>
        <v>3.1515151515151554</v>
      </c>
      <c r="AK31" s="3">
        <f t="shared" si="18"/>
        <v>-5271208.8813132346</v>
      </c>
      <c r="AO31" s="18" t="str">
        <f>IF(nr!C6&lt;&gt;0,IF(nr!C6&gt;0," + "&amp;IF(nr!C6=1,"",nr!C6),IF(nr!C6=-1," - ",nr!C6))&amp;nr!D6,"")</f>
        <v>-62653353x</v>
      </c>
      <c r="AP31" s="18">
        <f>IF(aix&lt;&gt;0,VLOOKUP(MIN(calc!AG1:AG100),calc!AG1:AH100,2,FALSE),"")</f>
        <v>37</v>
      </c>
      <c r="AQ31" s="18">
        <f t="shared" si="30"/>
        <v>0</v>
      </c>
    </row>
    <row r="32" spans="1:44" x14ac:dyDescent="0.25">
      <c r="A32">
        <f t="shared" si="0"/>
        <v>0</v>
      </c>
      <c r="B32" s="3">
        <f t="shared" si="19"/>
        <v>1</v>
      </c>
      <c r="C32" s="3">
        <f t="shared" si="1"/>
        <v>0</v>
      </c>
      <c r="E32">
        <f t="shared" si="2"/>
        <v>0</v>
      </c>
      <c r="F32" s="3">
        <f t="shared" si="20"/>
        <v>2</v>
      </c>
      <c r="G32" s="3">
        <f t="shared" si="3"/>
        <v>0</v>
      </c>
      <c r="I32">
        <f t="shared" si="4"/>
        <v>0</v>
      </c>
      <c r="J32" s="3">
        <f t="shared" si="21"/>
        <v>3</v>
      </c>
      <c r="K32" s="3">
        <f t="shared" si="5"/>
        <v>0</v>
      </c>
      <c r="M32">
        <f t="shared" si="6"/>
        <v>0</v>
      </c>
      <c r="N32" s="3">
        <f t="shared" si="22"/>
        <v>-5</v>
      </c>
      <c r="O32" s="3">
        <f t="shared" si="7"/>
        <v>0</v>
      </c>
      <c r="Q32">
        <f t="shared" si="8"/>
        <v>0</v>
      </c>
      <c r="R32" s="3">
        <f t="shared" si="23"/>
        <v>-11</v>
      </c>
      <c r="S32" s="3">
        <f t="shared" si="9"/>
        <v>0</v>
      </c>
      <c r="U32">
        <f t="shared" si="10"/>
        <v>0</v>
      </c>
      <c r="V32" s="3">
        <f t="shared" si="24"/>
        <v>-7</v>
      </c>
      <c r="W32" s="3">
        <f t="shared" si="11"/>
        <v>0</v>
      </c>
      <c r="Y32">
        <f t="shared" si="12"/>
        <v>0</v>
      </c>
      <c r="Z32" s="3">
        <f t="shared" si="25"/>
        <v>21</v>
      </c>
      <c r="AA32" s="3">
        <f t="shared" si="13"/>
        <v>0</v>
      </c>
      <c r="AC32">
        <f t="shared" si="14"/>
        <v>0</v>
      </c>
      <c r="AD32" s="3">
        <f t="shared" si="26"/>
        <v>23</v>
      </c>
      <c r="AE32" s="3">
        <f t="shared" si="15"/>
        <v>0</v>
      </c>
      <c r="AG32">
        <f t="shared" si="16"/>
        <v>0</v>
      </c>
      <c r="AH32" s="3">
        <f t="shared" si="27"/>
        <v>37</v>
      </c>
      <c r="AI32" s="3">
        <f t="shared" si="17"/>
        <v>0</v>
      </c>
      <c r="AJ32" s="7">
        <f t="shared" si="28"/>
        <v>3.6565656565656606</v>
      </c>
      <c r="AK32" s="3">
        <f t="shared" si="18"/>
        <v>-43700005.697520435</v>
      </c>
      <c r="AO32" s="18" t="str">
        <f>IF(nr!C5&lt;&gt;0,IF(nr!C5&gt;0," + "&amp;IF(nr!C5=1,"",nr!C5),IF(nr!C5=-1," - ",nr!C5))&amp;nr!D5,"")</f>
        <v xml:space="preserve"> + 41282010</v>
      </c>
      <c r="AP32" s="18"/>
      <c r="AQ32" s="18"/>
    </row>
    <row r="33" spans="1:37" x14ac:dyDescent="0.25">
      <c r="A33">
        <f t="shared" ref="A33:A64" si="31">ABS(C33)</f>
        <v>0</v>
      </c>
      <c r="B33" s="3">
        <f t="shared" si="19"/>
        <v>1</v>
      </c>
      <c r="C33" s="3">
        <f t="shared" ref="C33:C64" si="32">ROUND((aix*B33^9+aviii*B33^8+avii*B33^7+avi*B33^6+av*B33^5+aiv*B33^4+aiii*B33^3+aii*B33^2+ai*B33^1+a0*B33^0),prec)</f>
        <v>0</v>
      </c>
      <c r="E33">
        <f t="shared" ref="E33:E64" si="33">ABS(G33)</f>
        <v>0</v>
      </c>
      <c r="F33" s="3">
        <f t="shared" si="20"/>
        <v>2</v>
      </c>
      <c r="G33" s="3">
        <f t="shared" ref="G33:G64" si="34">ROUND((bviii*F33^8+bvii*F33^7+bvi*F33^6+bv*F33^5+biv*F33^4+biii*F33^3+bii*F33^2+bi*F33^1+b0*F33^0),prec)</f>
        <v>0</v>
      </c>
      <c r="I33">
        <f t="shared" ref="I33:I64" si="35">ABS(K33)</f>
        <v>0</v>
      </c>
      <c r="J33" s="3">
        <f t="shared" si="21"/>
        <v>3</v>
      </c>
      <c r="K33" s="3">
        <f t="shared" ref="K33:K64" si="36">ROUND((cvii*J33^7+cvi*J33^6+cv*J33^5+civ*J33^4+ciii*J33^3+cii*J33^2+ci*J33^1+c0*J33^0),prec)</f>
        <v>0</v>
      </c>
      <c r="M33">
        <f t="shared" ref="M33:M64" si="37">ABS(O33)</f>
        <v>0</v>
      </c>
      <c r="N33" s="3">
        <f t="shared" si="22"/>
        <v>-5</v>
      </c>
      <c r="O33" s="3">
        <f t="shared" ref="O33:O64" si="38">ROUND((dvi*N33^6+dv*N33^5+div*N33^4+diii*N33^3+dii*N33^2+di*N33^1+d0*N33^0),prec)</f>
        <v>0</v>
      </c>
      <c r="Q33">
        <f t="shared" ref="Q33:Q64" si="39">ABS(S33)</f>
        <v>0</v>
      </c>
      <c r="R33" s="3">
        <f t="shared" si="23"/>
        <v>-11</v>
      </c>
      <c r="S33" s="3">
        <f t="shared" ref="S33:S64" si="40">ROUND((ev*R33^5+eiv*R33^4+eiii*R33^3+eii*R33^2+ei*R33^1+e0*R33^0),prec)</f>
        <v>0</v>
      </c>
      <c r="U33">
        <f t="shared" ref="U33:U64" si="41">ABS(W33)</f>
        <v>0</v>
      </c>
      <c r="V33" s="3">
        <f t="shared" si="24"/>
        <v>-7</v>
      </c>
      <c r="W33" s="3">
        <f t="shared" ref="W33:W64" si="42">ROUND((fiv*V33^4+fiii*V33^3+fii*V33^2+fi*V33^1+f0*V33^0),prec)</f>
        <v>0</v>
      </c>
      <c r="Y33">
        <f t="shared" ref="Y33:Y64" si="43">ABS(AA33)</f>
        <v>0</v>
      </c>
      <c r="Z33" s="3">
        <f t="shared" si="25"/>
        <v>21</v>
      </c>
      <c r="AA33" s="3">
        <f t="shared" ref="AA33:AA64" si="44">ROUND((giii*Z33^3+gii*Z33^2+gi*Z33^1+g0*Z33^0),prec)</f>
        <v>0</v>
      </c>
      <c r="AC33">
        <f t="shared" ref="AC33:AC64" si="45">ABS(AE33)</f>
        <v>0</v>
      </c>
      <c r="AD33" s="3">
        <f t="shared" si="26"/>
        <v>23</v>
      </c>
      <c r="AE33" s="3">
        <f t="shared" ref="AE33:AE64" si="46">ROUND((hii*AD33^2+hi*AD33^1+h0*AD33^0),prec)</f>
        <v>0</v>
      </c>
      <c r="AG33">
        <f t="shared" ref="AG33:AG64" si="47">ABS(AI33)</f>
        <v>0</v>
      </c>
      <c r="AH33" s="3">
        <f t="shared" si="27"/>
        <v>37</v>
      </c>
      <c r="AI33" s="3">
        <f t="shared" ref="AI33:AI64" si="48">ROUND((ki*AH33^1+k0*AH33^0),prec)</f>
        <v>0</v>
      </c>
      <c r="AJ33" s="7">
        <f t="shared" si="28"/>
        <v>4.1616161616161653</v>
      </c>
      <c r="AK33" s="3">
        <f t="shared" ref="AK33:AK64" si="49">(aix*AJ33^9+aviii*AJ33^8+avii*AJ33^7+avi*AJ33^6+av*AJ33^5+aiv*AJ33^4+aiii*AJ33^3+aii*AJ33^2+ai*AJ33^1+a0*AJ33^0)</f>
        <v>-128209693.70900103</v>
      </c>
    </row>
    <row r="34" spans="1:37" x14ac:dyDescent="0.25">
      <c r="A34">
        <f t="shared" si="31"/>
        <v>0</v>
      </c>
      <c r="B34" s="3">
        <f t="shared" ref="B34:B65" si="50">ROUND(B33-(aix*B33^9+aviii*B33^8+avii*B33^7+avi*B33^6+av*B33^5+aiv*B33^4+aiii*B33^3+aii*B33^2+ai*B33^1+a0*B33^0)/(aix*9*B33^8+aviii*8*B33^7+avii*7*B33^6+avi*6*B33^5+av*5*B33^4+aiv*4*B33^3+aiii*3*B33^2+aii*2*B33^1+ai),prec)</f>
        <v>1</v>
      </c>
      <c r="C34" s="3">
        <f t="shared" si="32"/>
        <v>0</v>
      </c>
      <c r="E34">
        <f t="shared" si="33"/>
        <v>0</v>
      </c>
      <c r="F34" s="3">
        <f t="shared" ref="F34:F65" si="51">ROUND(F33-(bviii*F33^8+bvii*F33^7+bvi*F33^6+bv*F33^5+biv*F33^4+biii*F33^3+bii*F33^2+bi*F33^1+b0*F33^0)/(bviii*8*F33^7+bvii*7*F33^6+bvi*6*F33^5+bv*5*F33^4+biv*4*F33^3+biii*3*F33^2+bii*2*F33^1+bi),prec)</f>
        <v>2</v>
      </c>
      <c r="G34" s="3">
        <f t="shared" si="34"/>
        <v>0</v>
      </c>
      <c r="I34">
        <f t="shared" si="35"/>
        <v>0</v>
      </c>
      <c r="J34" s="3">
        <f t="shared" ref="J34:J65" si="52">ROUND(J33-(cvii*J33^7+cvi*J33^6+cv*J33^5+civ*J33^4+ciii*J33^3+cii*J33^2+ci*J33^1+c0*J33^0)/(cvii*7*J33^6+cvi*6*J33^5+cv*5*J33^4+civ*4*J33^3+ciii*3*J33^2+cii*2*J33^1+ci),prec)</f>
        <v>3</v>
      </c>
      <c r="K34" s="3">
        <f t="shared" si="36"/>
        <v>0</v>
      </c>
      <c r="M34">
        <f t="shared" si="37"/>
        <v>0</v>
      </c>
      <c r="N34" s="3">
        <f t="shared" ref="N34:N65" si="53">ROUND(N33-(dvi*N33^6+dv*N33^5+div*N33^4+diii*N33^3+dii*N33^2+di*N33^1+d0*N33^0)/(dvi*6*N33^5+dv*5*N33^4+div*4*N33^3+diii*3*N33^2+dii*2*N33^1+di),prec)</f>
        <v>-5</v>
      </c>
      <c r="O34" s="3">
        <f t="shared" si="38"/>
        <v>0</v>
      </c>
      <c r="Q34">
        <f t="shared" si="39"/>
        <v>0</v>
      </c>
      <c r="R34" s="3">
        <f t="shared" ref="R34:R65" si="54">ROUND(R33-(ev*R33^5+eiv*R33^4+eiii*R33^3+eii*R33^2+ei*R33^1+e0*R33^0)/(ev*5*R33^4+eiv*4*R33^3+eiii*3*R33^2+eii*2*R33^1+ei),prec)</f>
        <v>-11</v>
      </c>
      <c r="S34" s="3">
        <f t="shared" si="40"/>
        <v>0</v>
      </c>
      <c r="U34">
        <f t="shared" si="41"/>
        <v>0</v>
      </c>
      <c r="V34" s="3">
        <f t="shared" ref="V34:V65" si="55">ROUND(V33-(fiv*V33^4+fiii*V33^3+fii*V33^2+fi*V33^1+f0*V33^0)/(fiv*4*V33^3+fiii*3*V33^2+fii*2*V33^1+fi),prec)</f>
        <v>-7</v>
      </c>
      <c r="W34" s="3">
        <f t="shared" si="42"/>
        <v>0</v>
      </c>
      <c r="Y34">
        <f t="shared" si="43"/>
        <v>0</v>
      </c>
      <c r="Z34" s="3">
        <f t="shared" ref="Z34:Z65" si="56">ROUND(Z33-(giii*Z33^3+gii*Z33^2+gi*Z33^1+g0*Z33^0)/(giii*3*Z33^2+gii*2*Z33^1+gi),prec)</f>
        <v>21</v>
      </c>
      <c r="AA34" s="3">
        <f t="shared" si="44"/>
        <v>0</v>
      </c>
      <c r="AC34">
        <f t="shared" si="45"/>
        <v>0</v>
      </c>
      <c r="AD34" s="3">
        <f t="shared" ref="AD34:AD65" si="57">ROUND(AD33-(hii*AD33^2+hi*AD33^1+h0*AD33^0)/(hii*2*AD33^1+hi),prec)</f>
        <v>23</v>
      </c>
      <c r="AE34" s="3">
        <f t="shared" si="46"/>
        <v>0</v>
      </c>
      <c r="AG34">
        <f t="shared" si="47"/>
        <v>0</v>
      </c>
      <c r="AH34" s="3">
        <f t="shared" ref="AH34:AH65" si="58">ROUND(AH33-(ki*AH33^1+k0*AH33^0)/(ki),prec)</f>
        <v>37</v>
      </c>
      <c r="AI34" s="3">
        <f t="shared" si="48"/>
        <v>0</v>
      </c>
      <c r="AJ34" s="7">
        <f t="shared" ref="AJ34:AJ65" si="59">AJ33+adim</f>
        <v>4.6666666666666705</v>
      </c>
      <c r="AK34" s="3">
        <f t="shared" si="49"/>
        <v>-278776260.37697637</v>
      </c>
    </row>
    <row r="35" spans="1:37" x14ac:dyDescent="0.25">
      <c r="A35">
        <f t="shared" si="31"/>
        <v>0</v>
      </c>
      <c r="B35" s="3">
        <f t="shared" si="50"/>
        <v>1</v>
      </c>
      <c r="C35" s="3">
        <f t="shared" si="32"/>
        <v>0</v>
      </c>
      <c r="E35">
        <f t="shared" si="33"/>
        <v>0</v>
      </c>
      <c r="F35" s="3">
        <f t="shared" si="51"/>
        <v>2</v>
      </c>
      <c r="G35" s="3">
        <f t="shared" si="34"/>
        <v>0</v>
      </c>
      <c r="I35">
        <f t="shared" si="35"/>
        <v>0</v>
      </c>
      <c r="J35" s="3">
        <f t="shared" si="52"/>
        <v>3</v>
      </c>
      <c r="K35" s="3">
        <f t="shared" si="36"/>
        <v>0</v>
      </c>
      <c r="M35">
        <f t="shared" si="37"/>
        <v>0</v>
      </c>
      <c r="N35" s="3">
        <f t="shared" si="53"/>
        <v>-5</v>
      </c>
      <c r="O35" s="3">
        <f t="shared" si="38"/>
        <v>0</v>
      </c>
      <c r="Q35">
        <f t="shared" si="39"/>
        <v>0</v>
      </c>
      <c r="R35" s="3">
        <f t="shared" si="54"/>
        <v>-11</v>
      </c>
      <c r="S35" s="3">
        <f t="shared" si="40"/>
        <v>0</v>
      </c>
      <c r="U35">
        <f t="shared" si="41"/>
        <v>0</v>
      </c>
      <c r="V35" s="3">
        <f t="shared" si="55"/>
        <v>-7</v>
      </c>
      <c r="W35" s="3">
        <f t="shared" si="42"/>
        <v>0</v>
      </c>
      <c r="Y35">
        <f t="shared" si="43"/>
        <v>0</v>
      </c>
      <c r="Z35" s="3">
        <f t="shared" si="56"/>
        <v>21</v>
      </c>
      <c r="AA35" s="3">
        <f t="shared" si="44"/>
        <v>0</v>
      </c>
      <c r="AC35">
        <f t="shared" si="45"/>
        <v>0</v>
      </c>
      <c r="AD35" s="3">
        <f t="shared" si="57"/>
        <v>23</v>
      </c>
      <c r="AE35" s="3">
        <f t="shared" si="46"/>
        <v>0</v>
      </c>
      <c r="AG35">
        <f t="shared" si="47"/>
        <v>0</v>
      </c>
      <c r="AH35" s="3">
        <f t="shared" si="58"/>
        <v>37</v>
      </c>
      <c r="AI35" s="3">
        <f t="shared" si="48"/>
        <v>0</v>
      </c>
      <c r="AJ35" s="7">
        <f t="shared" si="59"/>
        <v>5.1717171717171757</v>
      </c>
      <c r="AK35" s="3">
        <f t="shared" si="49"/>
        <v>-516739150.6273725</v>
      </c>
    </row>
    <row r="36" spans="1:37" x14ac:dyDescent="0.25">
      <c r="A36">
        <f t="shared" si="31"/>
        <v>0</v>
      </c>
      <c r="B36" s="3">
        <f t="shared" si="50"/>
        <v>1</v>
      </c>
      <c r="C36" s="3">
        <f t="shared" si="32"/>
        <v>0</v>
      </c>
      <c r="E36">
        <f t="shared" si="33"/>
        <v>0</v>
      </c>
      <c r="F36" s="3">
        <f t="shared" si="51"/>
        <v>2</v>
      </c>
      <c r="G36" s="3">
        <f t="shared" si="34"/>
        <v>0</v>
      </c>
      <c r="I36">
        <f t="shared" si="35"/>
        <v>0</v>
      </c>
      <c r="J36" s="3">
        <f t="shared" si="52"/>
        <v>3</v>
      </c>
      <c r="K36" s="3">
        <f t="shared" si="36"/>
        <v>0</v>
      </c>
      <c r="M36">
        <f t="shared" si="37"/>
        <v>0</v>
      </c>
      <c r="N36" s="3">
        <f t="shared" si="53"/>
        <v>-5</v>
      </c>
      <c r="O36" s="3">
        <f t="shared" si="38"/>
        <v>0</v>
      </c>
      <c r="Q36">
        <f t="shared" si="39"/>
        <v>0</v>
      </c>
      <c r="R36" s="3">
        <f t="shared" si="54"/>
        <v>-11</v>
      </c>
      <c r="S36" s="3">
        <f t="shared" si="40"/>
        <v>0</v>
      </c>
      <c r="U36">
        <f t="shared" si="41"/>
        <v>0</v>
      </c>
      <c r="V36" s="3">
        <f t="shared" si="55"/>
        <v>-7</v>
      </c>
      <c r="W36" s="3">
        <f t="shared" si="42"/>
        <v>0</v>
      </c>
      <c r="Y36">
        <f t="shared" si="43"/>
        <v>0</v>
      </c>
      <c r="Z36" s="3">
        <f t="shared" si="56"/>
        <v>21</v>
      </c>
      <c r="AA36" s="3">
        <f t="shared" si="44"/>
        <v>0</v>
      </c>
      <c r="AC36">
        <f t="shared" si="45"/>
        <v>0</v>
      </c>
      <c r="AD36" s="3">
        <f t="shared" si="57"/>
        <v>23</v>
      </c>
      <c r="AE36" s="3">
        <f t="shared" si="46"/>
        <v>0</v>
      </c>
      <c r="AG36">
        <f t="shared" si="47"/>
        <v>0</v>
      </c>
      <c r="AH36" s="3">
        <f t="shared" si="58"/>
        <v>37</v>
      </c>
      <c r="AI36" s="3">
        <f t="shared" si="48"/>
        <v>0</v>
      </c>
      <c r="AJ36" s="7">
        <f t="shared" si="59"/>
        <v>5.6767676767676809</v>
      </c>
      <c r="AK36" s="3">
        <f t="shared" si="49"/>
        <v>-863830939.63481998</v>
      </c>
    </row>
    <row r="37" spans="1:37" x14ac:dyDescent="0.25">
      <c r="A37">
        <f t="shared" si="31"/>
        <v>0</v>
      </c>
      <c r="B37" s="3">
        <f t="shared" si="50"/>
        <v>1</v>
      </c>
      <c r="C37" s="3">
        <f t="shared" si="32"/>
        <v>0</v>
      </c>
      <c r="E37">
        <f t="shared" si="33"/>
        <v>0</v>
      </c>
      <c r="F37" s="3">
        <f t="shared" si="51"/>
        <v>2</v>
      </c>
      <c r="G37" s="3">
        <f t="shared" si="34"/>
        <v>0</v>
      </c>
      <c r="I37">
        <f t="shared" si="35"/>
        <v>0</v>
      </c>
      <c r="J37" s="3">
        <f t="shared" si="52"/>
        <v>3</v>
      </c>
      <c r="K37" s="3">
        <f t="shared" si="36"/>
        <v>0</v>
      </c>
      <c r="M37">
        <f t="shared" si="37"/>
        <v>0</v>
      </c>
      <c r="N37" s="3">
        <f t="shared" si="53"/>
        <v>-5</v>
      </c>
      <c r="O37" s="3">
        <f t="shared" si="38"/>
        <v>0</v>
      </c>
      <c r="Q37">
        <f t="shared" si="39"/>
        <v>0</v>
      </c>
      <c r="R37" s="3">
        <f t="shared" si="54"/>
        <v>-11</v>
      </c>
      <c r="S37" s="3">
        <f t="shared" si="40"/>
        <v>0</v>
      </c>
      <c r="U37">
        <f t="shared" si="41"/>
        <v>0</v>
      </c>
      <c r="V37" s="3">
        <f t="shared" si="55"/>
        <v>-7</v>
      </c>
      <c r="W37" s="3">
        <f t="shared" si="42"/>
        <v>0</v>
      </c>
      <c r="Y37">
        <f t="shared" si="43"/>
        <v>0</v>
      </c>
      <c r="Z37" s="3">
        <f t="shared" si="56"/>
        <v>21</v>
      </c>
      <c r="AA37" s="3">
        <f t="shared" si="44"/>
        <v>0</v>
      </c>
      <c r="AC37">
        <f t="shared" si="45"/>
        <v>0</v>
      </c>
      <c r="AD37" s="3">
        <f t="shared" si="57"/>
        <v>23</v>
      </c>
      <c r="AE37" s="3">
        <f t="shared" si="46"/>
        <v>0</v>
      </c>
      <c r="AG37">
        <f t="shared" si="47"/>
        <v>0</v>
      </c>
      <c r="AH37" s="3">
        <f t="shared" si="58"/>
        <v>37</v>
      </c>
      <c r="AI37" s="3">
        <f t="shared" si="48"/>
        <v>0</v>
      </c>
      <c r="AJ37" s="7">
        <f t="shared" si="59"/>
        <v>6.1818181818181861</v>
      </c>
      <c r="AK37" s="3">
        <f t="shared" si="49"/>
        <v>-1341097997.826005</v>
      </c>
    </row>
    <row r="38" spans="1:37" x14ac:dyDescent="0.25">
      <c r="A38">
        <f t="shared" si="31"/>
        <v>0</v>
      </c>
      <c r="B38" s="3">
        <f t="shared" si="50"/>
        <v>1</v>
      </c>
      <c r="C38" s="3">
        <f t="shared" si="32"/>
        <v>0</v>
      </c>
      <c r="E38">
        <f t="shared" si="33"/>
        <v>0</v>
      </c>
      <c r="F38" s="3">
        <f t="shared" si="51"/>
        <v>2</v>
      </c>
      <c r="G38" s="3">
        <f t="shared" si="34"/>
        <v>0</v>
      </c>
      <c r="I38">
        <f t="shared" si="35"/>
        <v>0</v>
      </c>
      <c r="J38" s="3">
        <f t="shared" si="52"/>
        <v>3</v>
      </c>
      <c r="K38" s="3">
        <f t="shared" si="36"/>
        <v>0</v>
      </c>
      <c r="M38">
        <f t="shared" si="37"/>
        <v>0</v>
      </c>
      <c r="N38" s="3">
        <f t="shared" si="53"/>
        <v>-5</v>
      </c>
      <c r="O38" s="3">
        <f t="shared" si="38"/>
        <v>0</v>
      </c>
      <c r="Q38">
        <f t="shared" si="39"/>
        <v>0</v>
      </c>
      <c r="R38" s="3">
        <f t="shared" si="54"/>
        <v>-11</v>
      </c>
      <c r="S38" s="3">
        <f t="shared" si="40"/>
        <v>0</v>
      </c>
      <c r="U38">
        <f t="shared" si="41"/>
        <v>0</v>
      </c>
      <c r="V38" s="3">
        <f t="shared" si="55"/>
        <v>-7</v>
      </c>
      <c r="W38" s="3">
        <f t="shared" si="42"/>
        <v>0</v>
      </c>
      <c r="Y38">
        <f t="shared" si="43"/>
        <v>0</v>
      </c>
      <c r="Z38" s="3">
        <f t="shared" si="56"/>
        <v>21</v>
      </c>
      <c r="AA38" s="3">
        <f t="shared" si="44"/>
        <v>0</v>
      </c>
      <c r="AC38">
        <f t="shared" si="45"/>
        <v>0</v>
      </c>
      <c r="AD38" s="3">
        <f t="shared" si="57"/>
        <v>23</v>
      </c>
      <c r="AE38" s="3">
        <f t="shared" si="46"/>
        <v>0</v>
      </c>
      <c r="AG38">
        <f t="shared" si="47"/>
        <v>0</v>
      </c>
      <c r="AH38" s="3">
        <f t="shared" si="58"/>
        <v>37</v>
      </c>
      <c r="AI38" s="3">
        <f t="shared" si="48"/>
        <v>0</v>
      </c>
      <c r="AJ38" s="7">
        <f t="shared" si="59"/>
        <v>6.6868686868686913</v>
      </c>
      <c r="AK38" s="3">
        <f t="shared" si="49"/>
        <v>-1967748821.9702768</v>
      </c>
    </row>
    <row r="39" spans="1:37" x14ac:dyDescent="0.25">
      <c r="A39">
        <f t="shared" si="31"/>
        <v>0</v>
      </c>
      <c r="B39" s="3">
        <f t="shared" si="50"/>
        <v>1</v>
      </c>
      <c r="C39" s="3">
        <f t="shared" si="32"/>
        <v>0</v>
      </c>
      <c r="E39">
        <f t="shared" si="33"/>
        <v>0</v>
      </c>
      <c r="F39" s="3">
        <f t="shared" si="51"/>
        <v>2</v>
      </c>
      <c r="G39" s="3">
        <f t="shared" si="34"/>
        <v>0</v>
      </c>
      <c r="I39">
        <f t="shared" si="35"/>
        <v>0</v>
      </c>
      <c r="J39" s="3">
        <f t="shared" si="52"/>
        <v>3</v>
      </c>
      <c r="K39" s="3">
        <f t="shared" si="36"/>
        <v>0</v>
      </c>
      <c r="M39">
        <f t="shared" si="37"/>
        <v>0</v>
      </c>
      <c r="N39" s="3">
        <f t="shared" si="53"/>
        <v>-5</v>
      </c>
      <c r="O39" s="3">
        <f t="shared" si="38"/>
        <v>0</v>
      </c>
      <c r="Q39">
        <f t="shared" si="39"/>
        <v>0</v>
      </c>
      <c r="R39" s="3">
        <f t="shared" si="54"/>
        <v>-11</v>
      </c>
      <c r="S39" s="3">
        <f t="shared" si="40"/>
        <v>0</v>
      </c>
      <c r="U39">
        <f t="shared" si="41"/>
        <v>0</v>
      </c>
      <c r="V39" s="3">
        <f t="shared" si="55"/>
        <v>-7</v>
      </c>
      <c r="W39" s="3">
        <f t="shared" si="42"/>
        <v>0</v>
      </c>
      <c r="Y39">
        <f t="shared" si="43"/>
        <v>0</v>
      </c>
      <c r="Z39" s="3">
        <f t="shared" si="56"/>
        <v>21</v>
      </c>
      <c r="AA39" s="3">
        <f t="shared" si="44"/>
        <v>0</v>
      </c>
      <c r="AC39">
        <f t="shared" si="45"/>
        <v>0</v>
      </c>
      <c r="AD39" s="3">
        <f t="shared" si="57"/>
        <v>23</v>
      </c>
      <c r="AE39" s="3">
        <f t="shared" si="46"/>
        <v>0</v>
      </c>
      <c r="AG39">
        <f t="shared" si="47"/>
        <v>0</v>
      </c>
      <c r="AH39" s="3">
        <f t="shared" si="58"/>
        <v>37</v>
      </c>
      <c r="AI39" s="3">
        <f t="shared" si="48"/>
        <v>0</v>
      </c>
      <c r="AJ39" s="7">
        <f t="shared" si="59"/>
        <v>7.1919191919191965</v>
      </c>
      <c r="AK39" s="3">
        <f t="shared" si="49"/>
        <v>-2759969685.4795389</v>
      </c>
    </row>
    <row r="40" spans="1:37" x14ac:dyDescent="0.25">
      <c r="A40">
        <f t="shared" si="31"/>
        <v>0</v>
      </c>
      <c r="B40" s="3">
        <f t="shared" si="50"/>
        <v>1</v>
      </c>
      <c r="C40" s="3">
        <f t="shared" si="32"/>
        <v>0</v>
      </c>
      <c r="E40">
        <f t="shared" si="33"/>
        <v>0</v>
      </c>
      <c r="F40" s="3">
        <f t="shared" si="51"/>
        <v>2</v>
      </c>
      <c r="G40" s="3">
        <f t="shared" si="34"/>
        <v>0</v>
      </c>
      <c r="I40">
        <f t="shared" si="35"/>
        <v>0</v>
      </c>
      <c r="J40" s="3">
        <f t="shared" si="52"/>
        <v>3</v>
      </c>
      <c r="K40" s="3">
        <f t="shared" si="36"/>
        <v>0</v>
      </c>
      <c r="M40">
        <f t="shared" si="37"/>
        <v>0</v>
      </c>
      <c r="N40" s="3">
        <f t="shared" si="53"/>
        <v>-5</v>
      </c>
      <c r="O40" s="3">
        <f t="shared" si="38"/>
        <v>0</v>
      </c>
      <c r="Q40">
        <f t="shared" si="39"/>
        <v>0</v>
      </c>
      <c r="R40" s="3">
        <f t="shared" si="54"/>
        <v>-11</v>
      </c>
      <c r="S40" s="3">
        <f t="shared" si="40"/>
        <v>0</v>
      </c>
      <c r="U40">
        <f t="shared" si="41"/>
        <v>0</v>
      </c>
      <c r="V40" s="3">
        <f t="shared" si="55"/>
        <v>-7</v>
      </c>
      <c r="W40" s="3">
        <f t="shared" si="42"/>
        <v>0</v>
      </c>
      <c r="Y40">
        <f t="shared" si="43"/>
        <v>0</v>
      </c>
      <c r="Z40" s="3">
        <f t="shared" si="56"/>
        <v>21</v>
      </c>
      <c r="AA40" s="3">
        <f t="shared" si="44"/>
        <v>0</v>
      </c>
      <c r="AC40">
        <f t="shared" si="45"/>
        <v>0</v>
      </c>
      <c r="AD40" s="3">
        <f t="shared" si="57"/>
        <v>23</v>
      </c>
      <c r="AE40" s="3">
        <f t="shared" si="46"/>
        <v>0</v>
      </c>
      <c r="AG40">
        <f t="shared" si="47"/>
        <v>0</v>
      </c>
      <c r="AH40" s="3">
        <f t="shared" si="58"/>
        <v>37</v>
      </c>
      <c r="AI40" s="3">
        <f t="shared" si="48"/>
        <v>0</v>
      </c>
      <c r="AJ40" s="7">
        <f t="shared" si="59"/>
        <v>7.6969696969697017</v>
      </c>
      <c r="AK40" s="3">
        <f t="shared" si="49"/>
        <v>-3729749464.4461002</v>
      </c>
    </row>
    <row r="41" spans="1:37" x14ac:dyDescent="0.25">
      <c r="A41">
        <f t="shared" si="31"/>
        <v>0</v>
      </c>
      <c r="B41" s="3">
        <f t="shared" si="50"/>
        <v>1</v>
      </c>
      <c r="C41" s="3">
        <f t="shared" si="32"/>
        <v>0</v>
      </c>
      <c r="E41">
        <f t="shared" si="33"/>
        <v>0</v>
      </c>
      <c r="F41" s="3">
        <f t="shared" si="51"/>
        <v>2</v>
      </c>
      <c r="G41" s="3">
        <f t="shared" si="34"/>
        <v>0</v>
      </c>
      <c r="I41">
        <f t="shared" si="35"/>
        <v>0</v>
      </c>
      <c r="J41" s="3">
        <f t="shared" si="52"/>
        <v>3</v>
      </c>
      <c r="K41" s="3">
        <f t="shared" si="36"/>
        <v>0</v>
      </c>
      <c r="M41">
        <f t="shared" si="37"/>
        <v>0</v>
      </c>
      <c r="N41" s="3">
        <f t="shared" si="53"/>
        <v>-5</v>
      </c>
      <c r="O41" s="3">
        <f t="shared" si="38"/>
        <v>0</v>
      </c>
      <c r="Q41">
        <f t="shared" si="39"/>
        <v>0</v>
      </c>
      <c r="R41" s="3">
        <f t="shared" si="54"/>
        <v>-11</v>
      </c>
      <c r="S41" s="3">
        <f t="shared" si="40"/>
        <v>0</v>
      </c>
      <c r="U41">
        <f t="shared" si="41"/>
        <v>0</v>
      </c>
      <c r="V41" s="3">
        <f t="shared" si="55"/>
        <v>-7</v>
      </c>
      <c r="W41" s="3">
        <f t="shared" si="42"/>
        <v>0</v>
      </c>
      <c r="Y41">
        <f t="shared" si="43"/>
        <v>0</v>
      </c>
      <c r="Z41" s="3">
        <f t="shared" si="56"/>
        <v>21</v>
      </c>
      <c r="AA41" s="3">
        <f t="shared" si="44"/>
        <v>0</v>
      </c>
      <c r="AC41">
        <f t="shared" si="45"/>
        <v>0</v>
      </c>
      <c r="AD41" s="3">
        <f t="shared" si="57"/>
        <v>23</v>
      </c>
      <c r="AE41" s="3">
        <f t="shared" si="46"/>
        <v>0</v>
      </c>
      <c r="AG41">
        <f t="shared" si="47"/>
        <v>0</v>
      </c>
      <c r="AH41" s="3">
        <f t="shared" si="58"/>
        <v>37</v>
      </c>
      <c r="AI41" s="3">
        <f t="shared" si="48"/>
        <v>0</v>
      </c>
      <c r="AJ41" s="7">
        <f t="shared" si="59"/>
        <v>8.202020202020206</v>
      </c>
      <c r="AK41" s="3">
        <f t="shared" si="49"/>
        <v>-4883756923.5064173</v>
      </c>
    </row>
    <row r="42" spans="1:37" x14ac:dyDescent="0.25">
      <c r="A42">
        <f t="shared" si="31"/>
        <v>0</v>
      </c>
      <c r="B42" s="3">
        <f t="shared" si="50"/>
        <v>1</v>
      </c>
      <c r="C42" s="3">
        <f t="shared" si="32"/>
        <v>0</v>
      </c>
      <c r="E42">
        <f t="shared" si="33"/>
        <v>0</v>
      </c>
      <c r="F42" s="3">
        <f t="shared" si="51"/>
        <v>2</v>
      </c>
      <c r="G42" s="3">
        <f t="shared" si="34"/>
        <v>0</v>
      </c>
      <c r="I42">
        <f t="shared" si="35"/>
        <v>0</v>
      </c>
      <c r="J42" s="3">
        <f t="shared" si="52"/>
        <v>3</v>
      </c>
      <c r="K42" s="3">
        <f t="shared" si="36"/>
        <v>0</v>
      </c>
      <c r="M42">
        <f t="shared" si="37"/>
        <v>0</v>
      </c>
      <c r="N42" s="3">
        <f t="shared" si="53"/>
        <v>-5</v>
      </c>
      <c r="O42" s="3">
        <f t="shared" si="38"/>
        <v>0</v>
      </c>
      <c r="Q42">
        <f t="shared" si="39"/>
        <v>0</v>
      </c>
      <c r="R42" s="3">
        <f t="shared" si="54"/>
        <v>-11</v>
      </c>
      <c r="S42" s="3">
        <f t="shared" si="40"/>
        <v>0</v>
      </c>
      <c r="U42">
        <f t="shared" si="41"/>
        <v>0</v>
      </c>
      <c r="V42" s="3">
        <f t="shared" si="55"/>
        <v>-7</v>
      </c>
      <c r="W42" s="3">
        <f t="shared" si="42"/>
        <v>0</v>
      </c>
      <c r="Y42">
        <f t="shared" si="43"/>
        <v>0</v>
      </c>
      <c r="Z42" s="3">
        <f t="shared" si="56"/>
        <v>21</v>
      </c>
      <c r="AA42" s="3">
        <f t="shared" si="44"/>
        <v>0</v>
      </c>
      <c r="AC42">
        <f t="shared" si="45"/>
        <v>0</v>
      </c>
      <c r="AD42" s="3">
        <f t="shared" si="57"/>
        <v>23</v>
      </c>
      <c r="AE42" s="3">
        <f t="shared" si="46"/>
        <v>0</v>
      </c>
      <c r="AG42">
        <f t="shared" si="47"/>
        <v>0</v>
      </c>
      <c r="AH42" s="3">
        <f t="shared" si="58"/>
        <v>37</v>
      </c>
      <c r="AI42" s="3">
        <f t="shared" si="48"/>
        <v>0</v>
      </c>
      <c r="AJ42" s="7">
        <f t="shared" si="59"/>
        <v>8.7070707070707112</v>
      </c>
      <c r="AK42" s="3">
        <f t="shared" si="49"/>
        <v>-6222314397.3305521</v>
      </c>
    </row>
    <row r="43" spans="1:37" x14ac:dyDescent="0.25">
      <c r="A43">
        <f t="shared" si="31"/>
        <v>0</v>
      </c>
      <c r="B43" s="3">
        <f t="shared" si="50"/>
        <v>1</v>
      </c>
      <c r="C43" s="3">
        <f t="shared" si="32"/>
        <v>0</v>
      </c>
      <c r="E43">
        <f t="shared" si="33"/>
        <v>0</v>
      </c>
      <c r="F43" s="3">
        <f t="shared" si="51"/>
        <v>2</v>
      </c>
      <c r="G43" s="3">
        <f t="shared" si="34"/>
        <v>0</v>
      </c>
      <c r="I43">
        <f t="shared" si="35"/>
        <v>0</v>
      </c>
      <c r="J43" s="3">
        <f t="shared" si="52"/>
        <v>3</v>
      </c>
      <c r="K43" s="3">
        <f t="shared" si="36"/>
        <v>0</v>
      </c>
      <c r="M43">
        <f t="shared" si="37"/>
        <v>0</v>
      </c>
      <c r="N43" s="3">
        <f t="shared" si="53"/>
        <v>-5</v>
      </c>
      <c r="O43" s="3">
        <f t="shared" si="38"/>
        <v>0</v>
      </c>
      <c r="Q43">
        <f t="shared" si="39"/>
        <v>0</v>
      </c>
      <c r="R43" s="3">
        <f t="shared" si="54"/>
        <v>-11</v>
      </c>
      <c r="S43" s="3">
        <f t="shared" si="40"/>
        <v>0</v>
      </c>
      <c r="U43">
        <f t="shared" si="41"/>
        <v>0</v>
      </c>
      <c r="V43" s="3">
        <f t="shared" si="55"/>
        <v>-7</v>
      </c>
      <c r="W43" s="3">
        <f t="shared" si="42"/>
        <v>0</v>
      </c>
      <c r="Y43">
        <f t="shared" si="43"/>
        <v>0</v>
      </c>
      <c r="Z43" s="3">
        <f t="shared" si="56"/>
        <v>21</v>
      </c>
      <c r="AA43" s="3">
        <f t="shared" si="44"/>
        <v>0</v>
      </c>
      <c r="AC43">
        <f t="shared" si="45"/>
        <v>0</v>
      </c>
      <c r="AD43" s="3">
        <f t="shared" si="57"/>
        <v>23</v>
      </c>
      <c r="AE43" s="3">
        <f t="shared" si="46"/>
        <v>0</v>
      </c>
      <c r="AG43">
        <f t="shared" si="47"/>
        <v>0</v>
      </c>
      <c r="AH43" s="3">
        <f t="shared" si="58"/>
        <v>37</v>
      </c>
      <c r="AI43" s="3">
        <f t="shared" si="48"/>
        <v>0</v>
      </c>
      <c r="AJ43" s="7">
        <f t="shared" si="59"/>
        <v>9.2121212121212164</v>
      </c>
      <c r="AK43" s="3">
        <f t="shared" si="49"/>
        <v>-7738511679.4014301</v>
      </c>
    </row>
    <row r="44" spans="1:37" x14ac:dyDescent="0.25">
      <c r="A44">
        <f t="shared" si="31"/>
        <v>0</v>
      </c>
      <c r="B44" s="3">
        <f t="shared" si="50"/>
        <v>1</v>
      </c>
      <c r="C44" s="3">
        <f t="shared" si="32"/>
        <v>0</v>
      </c>
      <c r="E44">
        <f t="shared" si="33"/>
        <v>0</v>
      </c>
      <c r="F44" s="3">
        <f t="shared" si="51"/>
        <v>2</v>
      </c>
      <c r="G44" s="3">
        <f t="shared" si="34"/>
        <v>0</v>
      </c>
      <c r="I44">
        <f t="shared" si="35"/>
        <v>0</v>
      </c>
      <c r="J44" s="3">
        <f t="shared" si="52"/>
        <v>3</v>
      </c>
      <c r="K44" s="3">
        <f t="shared" si="36"/>
        <v>0</v>
      </c>
      <c r="M44">
        <f t="shared" si="37"/>
        <v>0</v>
      </c>
      <c r="N44" s="3">
        <f t="shared" si="53"/>
        <v>-5</v>
      </c>
      <c r="O44" s="3">
        <f t="shared" si="38"/>
        <v>0</v>
      </c>
      <c r="Q44">
        <f t="shared" si="39"/>
        <v>0</v>
      </c>
      <c r="R44" s="3">
        <f t="shared" si="54"/>
        <v>-11</v>
      </c>
      <c r="S44" s="3">
        <f t="shared" si="40"/>
        <v>0</v>
      </c>
      <c r="U44">
        <f t="shared" si="41"/>
        <v>0</v>
      </c>
      <c r="V44" s="3">
        <f t="shared" si="55"/>
        <v>-7</v>
      </c>
      <c r="W44" s="3">
        <f t="shared" si="42"/>
        <v>0</v>
      </c>
      <c r="Y44">
        <f t="shared" si="43"/>
        <v>0</v>
      </c>
      <c r="Z44" s="3">
        <f t="shared" si="56"/>
        <v>21</v>
      </c>
      <c r="AA44" s="3">
        <f t="shared" si="44"/>
        <v>0</v>
      </c>
      <c r="AC44">
        <f t="shared" si="45"/>
        <v>0</v>
      </c>
      <c r="AD44" s="3">
        <f t="shared" si="57"/>
        <v>23</v>
      </c>
      <c r="AE44" s="3">
        <f t="shared" si="46"/>
        <v>0</v>
      </c>
      <c r="AG44">
        <f t="shared" si="47"/>
        <v>0</v>
      </c>
      <c r="AH44" s="3">
        <f t="shared" si="58"/>
        <v>37</v>
      </c>
      <c r="AI44" s="3">
        <f t="shared" si="48"/>
        <v>0</v>
      </c>
      <c r="AJ44" s="7">
        <f t="shared" si="59"/>
        <v>9.7171717171717216</v>
      </c>
      <c r="AK44" s="3">
        <f t="shared" si="49"/>
        <v>-9417503029.7651978</v>
      </c>
    </row>
    <row r="45" spans="1:37" x14ac:dyDescent="0.25">
      <c r="A45">
        <f t="shared" si="31"/>
        <v>0</v>
      </c>
      <c r="B45" s="3">
        <f t="shared" si="50"/>
        <v>1</v>
      </c>
      <c r="C45" s="3">
        <f t="shared" si="32"/>
        <v>0</v>
      </c>
      <c r="E45">
        <f t="shared" si="33"/>
        <v>0</v>
      </c>
      <c r="F45" s="3">
        <f t="shared" si="51"/>
        <v>2</v>
      </c>
      <c r="G45" s="3">
        <f t="shared" si="34"/>
        <v>0</v>
      </c>
      <c r="I45">
        <f t="shared" si="35"/>
        <v>0</v>
      </c>
      <c r="J45" s="3">
        <f t="shared" si="52"/>
        <v>3</v>
      </c>
      <c r="K45" s="3">
        <f t="shared" si="36"/>
        <v>0</v>
      </c>
      <c r="M45">
        <f t="shared" si="37"/>
        <v>0</v>
      </c>
      <c r="N45" s="3">
        <f t="shared" si="53"/>
        <v>-5</v>
      </c>
      <c r="O45" s="3">
        <f t="shared" si="38"/>
        <v>0</v>
      </c>
      <c r="Q45">
        <f t="shared" si="39"/>
        <v>0</v>
      </c>
      <c r="R45" s="3">
        <f t="shared" si="54"/>
        <v>-11</v>
      </c>
      <c r="S45" s="3">
        <f t="shared" si="40"/>
        <v>0</v>
      </c>
      <c r="U45">
        <f t="shared" si="41"/>
        <v>0</v>
      </c>
      <c r="V45" s="3">
        <f t="shared" si="55"/>
        <v>-7</v>
      </c>
      <c r="W45" s="3">
        <f t="shared" si="42"/>
        <v>0</v>
      </c>
      <c r="Y45">
        <f t="shared" si="43"/>
        <v>0</v>
      </c>
      <c r="Z45" s="3">
        <f t="shared" si="56"/>
        <v>21</v>
      </c>
      <c r="AA45" s="3">
        <f t="shared" si="44"/>
        <v>0</v>
      </c>
      <c r="AC45">
        <f t="shared" si="45"/>
        <v>0</v>
      </c>
      <c r="AD45" s="3">
        <f t="shared" si="57"/>
        <v>23</v>
      </c>
      <c r="AE45" s="3">
        <f t="shared" si="46"/>
        <v>0</v>
      </c>
      <c r="AG45">
        <f t="shared" si="47"/>
        <v>0</v>
      </c>
      <c r="AH45" s="3">
        <f t="shared" si="58"/>
        <v>37</v>
      </c>
      <c r="AI45" s="3">
        <f t="shared" si="48"/>
        <v>0</v>
      </c>
      <c r="AJ45" s="7">
        <f t="shared" si="59"/>
        <v>10.222222222222227</v>
      </c>
      <c r="AK45" s="3">
        <f t="shared" si="49"/>
        <v>-11236028537.603348</v>
      </c>
    </row>
    <row r="46" spans="1:37" x14ac:dyDescent="0.25">
      <c r="A46">
        <f t="shared" si="31"/>
        <v>0</v>
      </c>
      <c r="B46" s="3">
        <f t="shared" si="50"/>
        <v>1</v>
      </c>
      <c r="C46" s="3">
        <f t="shared" si="32"/>
        <v>0</v>
      </c>
      <c r="E46">
        <f t="shared" si="33"/>
        <v>0</v>
      </c>
      <c r="F46" s="3">
        <f t="shared" si="51"/>
        <v>2</v>
      </c>
      <c r="G46" s="3">
        <f t="shared" si="34"/>
        <v>0</v>
      </c>
      <c r="I46">
        <f t="shared" si="35"/>
        <v>0</v>
      </c>
      <c r="J46" s="3">
        <f t="shared" si="52"/>
        <v>3</v>
      </c>
      <c r="K46" s="3">
        <f t="shared" si="36"/>
        <v>0</v>
      </c>
      <c r="M46">
        <f t="shared" si="37"/>
        <v>0</v>
      </c>
      <c r="N46" s="3">
        <f t="shared" si="53"/>
        <v>-5</v>
      </c>
      <c r="O46" s="3">
        <f t="shared" si="38"/>
        <v>0</v>
      </c>
      <c r="Q46">
        <f t="shared" si="39"/>
        <v>0</v>
      </c>
      <c r="R46" s="3">
        <f t="shared" si="54"/>
        <v>-11</v>
      </c>
      <c r="S46" s="3">
        <f t="shared" si="40"/>
        <v>0</v>
      </c>
      <c r="U46">
        <f t="shared" si="41"/>
        <v>0</v>
      </c>
      <c r="V46" s="3">
        <f t="shared" si="55"/>
        <v>-7</v>
      </c>
      <c r="W46" s="3">
        <f t="shared" si="42"/>
        <v>0</v>
      </c>
      <c r="Y46">
        <f t="shared" si="43"/>
        <v>0</v>
      </c>
      <c r="Z46" s="3">
        <f t="shared" si="56"/>
        <v>21</v>
      </c>
      <c r="AA46" s="3">
        <f t="shared" si="44"/>
        <v>0</v>
      </c>
      <c r="AC46">
        <f t="shared" si="45"/>
        <v>0</v>
      </c>
      <c r="AD46" s="3">
        <f t="shared" si="57"/>
        <v>23</v>
      </c>
      <c r="AE46" s="3">
        <f t="shared" si="46"/>
        <v>0</v>
      </c>
      <c r="AG46">
        <f t="shared" si="47"/>
        <v>0</v>
      </c>
      <c r="AH46" s="3">
        <f t="shared" si="58"/>
        <v>37</v>
      </c>
      <c r="AI46" s="3">
        <f t="shared" si="48"/>
        <v>0</v>
      </c>
      <c r="AJ46" s="7">
        <f t="shared" si="59"/>
        <v>10.727272727272732</v>
      </c>
      <c r="AK46" s="3">
        <f t="shared" si="49"/>
        <v>-13162198622.7995</v>
      </c>
    </row>
    <row r="47" spans="1:37" x14ac:dyDescent="0.25">
      <c r="A47">
        <f t="shared" si="31"/>
        <v>0</v>
      </c>
      <c r="B47" s="3">
        <f t="shared" si="50"/>
        <v>1</v>
      </c>
      <c r="C47" s="3">
        <f t="shared" si="32"/>
        <v>0</v>
      </c>
      <c r="E47">
        <f t="shared" si="33"/>
        <v>0</v>
      </c>
      <c r="F47" s="3">
        <f t="shared" si="51"/>
        <v>2</v>
      </c>
      <c r="G47" s="3">
        <f t="shared" si="34"/>
        <v>0</v>
      </c>
      <c r="I47">
        <f t="shared" si="35"/>
        <v>0</v>
      </c>
      <c r="J47" s="3">
        <f t="shared" si="52"/>
        <v>3</v>
      </c>
      <c r="K47" s="3">
        <f t="shared" si="36"/>
        <v>0</v>
      </c>
      <c r="M47">
        <f t="shared" si="37"/>
        <v>0</v>
      </c>
      <c r="N47" s="3">
        <f t="shared" si="53"/>
        <v>-5</v>
      </c>
      <c r="O47" s="3">
        <f t="shared" si="38"/>
        <v>0</v>
      </c>
      <c r="Q47">
        <f t="shared" si="39"/>
        <v>0</v>
      </c>
      <c r="R47" s="3">
        <f t="shared" si="54"/>
        <v>-11</v>
      </c>
      <c r="S47" s="3">
        <f t="shared" si="40"/>
        <v>0</v>
      </c>
      <c r="U47">
        <f t="shared" si="41"/>
        <v>0</v>
      </c>
      <c r="V47" s="3">
        <f t="shared" si="55"/>
        <v>-7</v>
      </c>
      <c r="W47" s="3">
        <f t="shared" si="42"/>
        <v>0</v>
      </c>
      <c r="Y47">
        <f t="shared" si="43"/>
        <v>0</v>
      </c>
      <c r="Z47" s="3">
        <f t="shared" si="56"/>
        <v>21</v>
      </c>
      <c r="AA47" s="3">
        <f t="shared" si="44"/>
        <v>0</v>
      </c>
      <c r="AC47">
        <f t="shared" si="45"/>
        <v>0</v>
      </c>
      <c r="AD47" s="3">
        <f t="shared" si="57"/>
        <v>23</v>
      </c>
      <c r="AE47" s="3">
        <f t="shared" si="46"/>
        <v>0</v>
      </c>
      <c r="AG47">
        <f t="shared" si="47"/>
        <v>0</v>
      </c>
      <c r="AH47" s="3">
        <f t="shared" si="58"/>
        <v>37</v>
      </c>
      <c r="AI47" s="3">
        <f t="shared" si="48"/>
        <v>0</v>
      </c>
      <c r="AJ47" s="7">
        <f t="shared" si="59"/>
        <v>11.232323232323237</v>
      </c>
      <c r="AK47" s="3">
        <f t="shared" si="49"/>
        <v>-15155577233.148634</v>
      </c>
    </row>
    <row r="48" spans="1:37" x14ac:dyDescent="0.25">
      <c r="A48">
        <f t="shared" si="31"/>
        <v>0</v>
      </c>
      <c r="B48" s="3">
        <f t="shared" si="50"/>
        <v>1</v>
      </c>
      <c r="C48" s="3">
        <f t="shared" si="32"/>
        <v>0</v>
      </c>
      <c r="E48">
        <f t="shared" si="33"/>
        <v>0</v>
      </c>
      <c r="F48" s="3">
        <f t="shared" si="51"/>
        <v>2</v>
      </c>
      <c r="G48" s="3">
        <f t="shared" si="34"/>
        <v>0</v>
      </c>
      <c r="I48">
        <f t="shared" si="35"/>
        <v>0</v>
      </c>
      <c r="J48" s="3">
        <f t="shared" si="52"/>
        <v>3</v>
      </c>
      <c r="K48" s="3">
        <f t="shared" si="36"/>
        <v>0</v>
      </c>
      <c r="M48">
        <f t="shared" si="37"/>
        <v>0</v>
      </c>
      <c r="N48" s="3">
        <f t="shared" si="53"/>
        <v>-5</v>
      </c>
      <c r="O48" s="3">
        <f t="shared" si="38"/>
        <v>0</v>
      </c>
      <c r="Q48">
        <f t="shared" si="39"/>
        <v>0</v>
      </c>
      <c r="R48" s="3">
        <f t="shared" si="54"/>
        <v>-11</v>
      </c>
      <c r="S48" s="3">
        <f t="shared" si="40"/>
        <v>0</v>
      </c>
      <c r="U48">
        <f t="shared" si="41"/>
        <v>0</v>
      </c>
      <c r="V48" s="3">
        <f t="shared" si="55"/>
        <v>-7</v>
      </c>
      <c r="W48" s="3">
        <f t="shared" si="42"/>
        <v>0</v>
      </c>
      <c r="Y48">
        <f t="shared" si="43"/>
        <v>0</v>
      </c>
      <c r="Z48" s="3">
        <f t="shared" si="56"/>
        <v>21</v>
      </c>
      <c r="AA48" s="3">
        <f t="shared" si="44"/>
        <v>0</v>
      </c>
      <c r="AC48">
        <f t="shared" si="45"/>
        <v>0</v>
      </c>
      <c r="AD48" s="3">
        <f t="shared" si="57"/>
        <v>23</v>
      </c>
      <c r="AE48" s="3">
        <f t="shared" si="46"/>
        <v>0</v>
      </c>
      <c r="AG48">
        <f t="shared" si="47"/>
        <v>0</v>
      </c>
      <c r="AH48" s="3">
        <f t="shared" si="58"/>
        <v>37</v>
      </c>
      <c r="AI48" s="3">
        <f t="shared" si="48"/>
        <v>0</v>
      </c>
      <c r="AJ48" s="7">
        <f t="shared" si="59"/>
        <v>11.737373737373742</v>
      </c>
      <c r="AK48" s="3">
        <f t="shared" si="49"/>
        <v>-17167595290.483414</v>
      </c>
    </row>
    <row r="49" spans="1:37" x14ac:dyDescent="0.25">
      <c r="A49">
        <f t="shared" si="31"/>
        <v>0</v>
      </c>
      <c r="B49" s="3">
        <f t="shared" si="50"/>
        <v>1</v>
      </c>
      <c r="C49" s="3">
        <f t="shared" si="32"/>
        <v>0</v>
      </c>
      <c r="E49">
        <f t="shared" si="33"/>
        <v>0</v>
      </c>
      <c r="F49" s="3">
        <f t="shared" si="51"/>
        <v>2</v>
      </c>
      <c r="G49" s="3">
        <f t="shared" si="34"/>
        <v>0</v>
      </c>
      <c r="I49">
        <f t="shared" si="35"/>
        <v>0</v>
      </c>
      <c r="J49" s="3">
        <f t="shared" si="52"/>
        <v>3</v>
      </c>
      <c r="K49" s="3">
        <f t="shared" si="36"/>
        <v>0</v>
      </c>
      <c r="M49">
        <f t="shared" si="37"/>
        <v>0</v>
      </c>
      <c r="N49" s="3">
        <f t="shared" si="53"/>
        <v>-5</v>
      </c>
      <c r="O49" s="3">
        <f t="shared" si="38"/>
        <v>0</v>
      </c>
      <c r="Q49">
        <f t="shared" si="39"/>
        <v>0</v>
      </c>
      <c r="R49" s="3">
        <f t="shared" si="54"/>
        <v>-11</v>
      </c>
      <c r="S49" s="3">
        <f t="shared" si="40"/>
        <v>0</v>
      </c>
      <c r="U49">
        <f t="shared" si="41"/>
        <v>0</v>
      </c>
      <c r="V49" s="3">
        <f t="shared" si="55"/>
        <v>-7</v>
      </c>
      <c r="W49" s="3">
        <f t="shared" si="42"/>
        <v>0</v>
      </c>
      <c r="Y49">
        <f t="shared" si="43"/>
        <v>0</v>
      </c>
      <c r="Z49" s="3">
        <f t="shared" si="56"/>
        <v>21</v>
      </c>
      <c r="AA49" s="3">
        <f t="shared" si="44"/>
        <v>0</v>
      </c>
      <c r="AC49">
        <f t="shared" si="45"/>
        <v>0</v>
      </c>
      <c r="AD49" s="3">
        <f t="shared" si="57"/>
        <v>23</v>
      </c>
      <c r="AE49" s="3">
        <f t="shared" si="46"/>
        <v>0</v>
      </c>
      <c r="AG49">
        <f t="shared" si="47"/>
        <v>0</v>
      </c>
      <c r="AH49" s="3">
        <f t="shared" si="58"/>
        <v>37</v>
      </c>
      <c r="AI49" s="3">
        <f t="shared" si="48"/>
        <v>0</v>
      </c>
      <c r="AJ49" s="7">
        <f t="shared" si="59"/>
        <v>12.242424242424248</v>
      </c>
      <c r="AK49" s="3">
        <f t="shared" si="49"/>
        <v>-19142321159.772682</v>
      </c>
    </row>
    <row r="50" spans="1:37" x14ac:dyDescent="0.25">
      <c r="A50">
        <f t="shared" si="31"/>
        <v>0</v>
      </c>
      <c r="B50" s="3">
        <f t="shared" si="50"/>
        <v>1</v>
      </c>
      <c r="C50" s="3">
        <f t="shared" si="32"/>
        <v>0</v>
      </c>
      <c r="E50">
        <f t="shared" si="33"/>
        <v>0</v>
      </c>
      <c r="F50" s="3">
        <f t="shared" si="51"/>
        <v>2</v>
      </c>
      <c r="G50" s="3">
        <f t="shared" si="34"/>
        <v>0</v>
      </c>
      <c r="I50">
        <f t="shared" si="35"/>
        <v>0</v>
      </c>
      <c r="J50" s="3">
        <f t="shared" si="52"/>
        <v>3</v>
      </c>
      <c r="K50" s="3">
        <f t="shared" si="36"/>
        <v>0</v>
      </c>
      <c r="M50">
        <f t="shared" si="37"/>
        <v>0</v>
      </c>
      <c r="N50" s="3">
        <f t="shared" si="53"/>
        <v>-5</v>
      </c>
      <c r="O50" s="3">
        <f t="shared" si="38"/>
        <v>0</v>
      </c>
      <c r="Q50">
        <f t="shared" si="39"/>
        <v>0</v>
      </c>
      <c r="R50" s="3">
        <f t="shared" si="54"/>
        <v>-11</v>
      </c>
      <c r="S50" s="3">
        <f t="shared" si="40"/>
        <v>0</v>
      </c>
      <c r="U50">
        <f t="shared" si="41"/>
        <v>0</v>
      </c>
      <c r="V50" s="3">
        <f t="shared" si="55"/>
        <v>-7</v>
      </c>
      <c r="W50" s="3">
        <f t="shared" si="42"/>
        <v>0</v>
      </c>
      <c r="Y50">
        <f t="shared" si="43"/>
        <v>0</v>
      </c>
      <c r="Z50" s="3">
        <f t="shared" si="56"/>
        <v>21</v>
      </c>
      <c r="AA50" s="3">
        <f t="shared" si="44"/>
        <v>0</v>
      </c>
      <c r="AC50">
        <f t="shared" si="45"/>
        <v>0</v>
      </c>
      <c r="AD50" s="3">
        <f t="shared" si="57"/>
        <v>23</v>
      </c>
      <c r="AE50" s="3">
        <f t="shared" si="46"/>
        <v>0</v>
      </c>
      <c r="AG50">
        <f t="shared" si="47"/>
        <v>0</v>
      </c>
      <c r="AH50" s="3">
        <f t="shared" si="58"/>
        <v>37</v>
      </c>
      <c r="AI50" s="3">
        <f t="shared" si="48"/>
        <v>0</v>
      </c>
      <c r="AJ50" s="7">
        <f t="shared" si="59"/>
        <v>12.747474747474753</v>
      </c>
      <c r="AK50" s="3">
        <f t="shared" si="49"/>
        <v>-21017609360.179493</v>
      </c>
    </row>
    <row r="51" spans="1:37" x14ac:dyDescent="0.25">
      <c r="A51">
        <f t="shared" si="31"/>
        <v>0</v>
      </c>
      <c r="B51" s="3">
        <f t="shared" si="50"/>
        <v>1</v>
      </c>
      <c r="C51" s="3">
        <f t="shared" si="32"/>
        <v>0</v>
      </c>
      <c r="E51">
        <f t="shared" si="33"/>
        <v>0</v>
      </c>
      <c r="F51" s="3">
        <f t="shared" si="51"/>
        <v>2</v>
      </c>
      <c r="G51" s="3">
        <f t="shared" si="34"/>
        <v>0</v>
      </c>
      <c r="I51">
        <f t="shared" si="35"/>
        <v>0</v>
      </c>
      <c r="J51" s="3">
        <f t="shared" si="52"/>
        <v>3</v>
      </c>
      <c r="K51" s="3">
        <f t="shared" si="36"/>
        <v>0</v>
      </c>
      <c r="M51">
        <f t="shared" si="37"/>
        <v>0</v>
      </c>
      <c r="N51" s="3">
        <f t="shared" si="53"/>
        <v>-5</v>
      </c>
      <c r="O51" s="3">
        <f t="shared" si="38"/>
        <v>0</v>
      </c>
      <c r="Q51">
        <f t="shared" si="39"/>
        <v>0</v>
      </c>
      <c r="R51" s="3">
        <f t="shared" si="54"/>
        <v>-11</v>
      </c>
      <c r="S51" s="3">
        <f t="shared" si="40"/>
        <v>0</v>
      </c>
      <c r="U51">
        <f t="shared" si="41"/>
        <v>0</v>
      </c>
      <c r="V51" s="3">
        <f t="shared" si="55"/>
        <v>-7</v>
      </c>
      <c r="W51" s="3">
        <f t="shared" si="42"/>
        <v>0</v>
      </c>
      <c r="Y51">
        <f t="shared" si="43"/>
        <v>0</v>
      </c>
      <c r="Z51" s="3">
        <f t="shared" si="56"/>
        <v>21</v>
      </c>
      <c r="AA51" s="3">
        <f t="shared" si="44"/>
        <v>0</v>
      </c>
      <c r="AC51">
        <f t="shared" si="45"/>
        <v>0</v>
      </c>
      <c r="AD51" s="3">
        <f t="shared" si="57"/>
        <v>23</v>
      </c>
      <c r="AE51" s="3">
        <f t="shared" si="46"/>
        <v>0</v>
      </c>
      <c r="AG51">
        <f t="shared" si="47"/>
        <v>0</v>
      </c>
      <c r="AH51" s="3">
        <f t="shared" si="58"/>
        <v>37</v>
      </c>
      <c r="AI51" s="3">
        <f t="shared" si="48"/>
        <v>0</v>
      </c>
      <c r="AJ51" s="7">
        <f t="shared" si="59"/>
        <v>13.252525252525258</v>
      </c>
      <c r="AK51" s="3">
        <f t="shared" si="49"/>
        <v>-22726642406.150738</v>
      </c>
    </row>
    <row r="52" spans="1:37" x14ac:dyDescent="0.25">
      <c r="A52">
        <f t="shared" si="31"/>
        <v>0</v>
      </c>
      <c r="B52" s="3">
        <f t="shared" si="50"/>
        <v>1</v>
      </c>
      <c r="C52" s="3">
        <f t="shared" si="32"/>
        <v>0</v>
      </c>
      <c r="E52">
        <f t="shared" si="33"/>
        <v>0</v>
      </c>
      <c r="F52" s="3">
        <f t="shared" si="51"/>
        <v>2</v>
      </c>
      <c r="G52" s="3">
        <f t="shared" si="34"/>
        <v>0</v>
      </c>
      <c r="I52">
        <f t="shared" si="35"/>
        <v>0</v>
      </c>
      <c r="J52" s="3">
        <f t="shared" si="52"/>
        <v>3</v>
      </c>
      <c r="K52" s="3">
        <f t="shared" si="36"/>
        <v>0</v>
      </c>
      <c r="M52">
        <f t="shared" si="37"/>
        <v>0</v>
      </c>
      <c r="N52" s="3">
        <f t="shared" si="53"/>
        <v>-5</v>
      </c>
      <c r="O52" s="3">
        <f t="shared" si="38"/>
        <v>0</v>
      </c>
      <c r="Q52">
        <f t="shared" si="39"/>
        <v>0</v>
      </c>
      <c r="R52" s="3">
        <f t="shared" si="54"/>
        <v>-11</v>
      </c>
      <c r="S52" s="3">
        <f t="shared" si="40"/>
        <v>0</v>
      </c>
      <c r="U52">
        <f t="shared" si="41"/>
        <v>0</v>
      </c>
      <c r="V52" s="3">
        <f t="shared" si="55"/>
        <v>-7</v>
      </c>
      <c r="W52" s="3">
        <f t="shared" si="42"/>
        <v>0</v>
      </c>
      <c r="Y52">
        <f t="shared" si="43"/>
        <v>0</v>
      </c>
      <c r="Z52" s="3">
        <f t="shared" si="56"/>
        <v>21</v>
      </c>
      <c r="AA52" s="3">
        <f t="shared" si="44"/>
        <v>0</v>
      </c>
      <c r="AC52">
        <f t="shared" si="45"/>
        <v>0</v>
      </c>
      <c r="AD52" s="3">
        <f t="shared" si="57"/>
        <v>23</v>
      </c>
      <c r="AE52" s="3">
        <f t="shared" si="46"/>
        <v>0</v>
      </c>
      <c r="AG52">
        <f t="shared" si="47"/>
        <v>0</v>
      </c>
      <c r="AH52" s="3">
        <f t="shared" si="58"/>
        <v>37</v>
      </c>
      <c r="AI52" s="3">
        <f t="shared" si="48"/>
        <v>0</v>
      </c>
      <c r="AJ52" s="7">
        <f t="shared" si="59"/>
        <v>13.757575757575763</v>
      </c>
      <c r="AK52" s="3">
        <f t="shared" si="49"/>
        <v>-24199873559.848431</v>
      </c>
    </row>
    <row r="53" spans="1:37" x14ac:dyDescent="0.25">
      <c r="A53">
        <f t="shared" si="31"/>
        <v>0</v>
      </c>
      <c r="B53" s="3">
        <f t="shared" si="50"/>
        <v>1</v>
      </c>
      <c r="C53" s="3">
        <f t="shared" si="32"/>
        <v>0</v>
      </c>
      <c r="E53">
        <f t="shared" si="33"/>
        <v>0</v>
      </c>
      <c r="F53" s="3">
        <f t="shared" si="51"/>
        <v>2</v>
      </c>
      <c r="G53" s="3">
        <f t="shared" si="34"/>
        <v>0</v>
      </c>
      <c r="I53">
        <f t="shared" si="35"/>
        <v>0</v>
      </c>
      <c r="J53" s="3">
        <f t="shared" si="52"/>
        <v>3</v>
      </c>
      <c r="K53" s="3">
        <f t="shared" si="36"/>
        <v>0</v>
      </c>
      <c r="M53">
        <f t="shared" si="37"/>
        <v>0</v>
      </c>
      <c r="N53" s="3">
        <f t="shared" si="53"/>
        <v>-5</v>
      </c>
      <c r="O53" s="3">
        <f t="shared" si="38"/>
        <v>0</v>
      </c>
      <c r="Q53">
        <f t="shared" si="39"/>
        <v>0</v>
      </c>
      <c r="R53" s="3">
        <f t="shared" si="54"/>
        <v>-11</v>
      </c>
      <c r="S53" s="3">
        <f t="shared" si="40"/>
        <v>0</v>
      </c>
      <c r="U53">
        <f t="shared" si="41"/>
        <v>0</v>
      </c>
      <c r="V53" s="3">
        <f t="shared" si="55"/>
        <v>-7</v>
      </c>
      <c r="W53" s="3">
        <f t="shared" si="42"/>
        <v>0</v>
      </c>
      <c r="Y53">
        <f t="shared" si="43"/>
        <v>0</v>
      </c>
      <c r="Z53" s="3">
        <f t="shared" si="56"/>
        <v>21</v>
      </c>
      <c r="AA53" s="3">
        <f t="shared" si="44"/>
        <v>0</v>
      </c>
      <c r="AC53">
        <f t="shared" si="45"/>
        <v>0</v>
      </c>
      <c r="AD53" s="3">
        <f t="shared" si="57"/>
        <v>23</v>
      </c>
      <c r="AE53" s="3">
        <f t="shared" si="46"/>
        <v>0</v>
      </c>
      <c r="AG53">
        <f t="shared" si="47"/>
        <v>0</v>
      </c>
      <c r="AH53" s="3">
        <f t="shared" si="58"/>
        <v>37</v>
      </c>
      <c r="AI53" s="3">
        <f t="shared" si="48"/>
        <v>0</v>
      </c>
      <c r="AJ53" s="7">
        <f t="shared" si="59"/>
        <v>14.262626262626268</v>
      </c>
      <c r="AK53" s="3">
        <f t="shared" si="49"/>
        <v>-25367370393.62331</v>
      </c>
    </row>
    <row r="54" spans="1:37" x14ac:dyDescent="0.25">
      <c r="A54">
        <f t="shared" si="31"/>
        <v>0</v>
      </c>
      <c r="B54" s="3">
        <f t="shared" si="50"/>
        <v>1</v>
      </c>
      <c r="C54" s="3">
        <f t="shared" si="32"/>
        <v>0</v>
      </c>
      <c r="E54">
        <f t="shared" si="33"/>
        <v>0</v>
      </c>
      <c r="F54" s="3">
        <f t="shared" si="51"/>
        <v>2</v>
      </c>
      <c r="G54" s="3">
        <f t="shared" si="34"/>
        <v>0</v>
      </c>
      <c r="I54">
        <f t="shared" si="35"/>
        <v>0</v>
      </c>
      <c r="J54" s="3">
        <f t="shared" si="52"/>
        <v>3</v>
      </c>
      <c r="K54" s="3">
        <f t="shared" si="36"/>
        <v>0</v>
      </c>
      <c r="M54">
        <f t="shared" si="37"/>
        <v>0</v>
      </c>
      <c r="N54" s="3">
        <f t="shared" si="53"/>
        <v>-5</v>
      </c>
      <c r="O54" s="3">
        <f t="shared" si="38"/>
        <v>0</v>
      </c>
      <c r="Q54">
        <f t="shared" si="39"/>
        <v>0</v>
      </c>
      <c r="R54" s="3">
        <f t="shared" si="54"/>
        <v>-11</v>
      </c>
      <c r="S54" s="3">
        <f t="shared" si="40"/>
        <v>0</v>
      </c>
      <c r="U54">
        <f t="shared" si="41"/>
        <v>0</v>
      </c>
      <c r="V54" s="3">
        <f t="shared" si="55"/>
        <v>-7</v>
      </c>
      <c r="W54" s="3">
        <f t="shared" si="42"/>
        <v>0</v>
      </c>
      <c r="Y54">
        <f t="shared" si="43"/>
        <v>0</v>
      </c>
      <c r="Z54" s="3">
        <f t="shared" si="56"/>
        <v>21</v>
      </c>
      <c r="AA54" s="3">
        <f t="shared" si="44"/>
        <v>0</v>
      </c>
      <c r="AC54">
        <f t="shared" si="45"/>
        <v>0</v>
      </c>
      <c r="AD54" s="3">
        <f t="shared" si="57"/>
        <v>23</v>
      </c>
      <c r="AE54" s="3">
        <f t="shared" si="46"/>
        <v>0</v>
      </c>
      <c r="AG54">
        <f t="shared" si="47"/>
        <v>0</v>
      </c>
      <c r="AH54" s="3">
        <f t="shared" si="58"/>
        <v>37</v>
      </c>
      <c r="AI54" s="3">
        <f t="shared" si="48"/>
        <v>0</v>
      </c>
      <c r="AJ54" s="7">
        <f t="shared" si="59"/>
        <v>14.767676767676774</v>
      </c>
      <c r="AK54" s="3">
        <f t="shared" si="49"/>
        <v>-26161550402.77272</v>
      </c>
    </row>
    <row r="55" spans="1:37" x14ac:dyDescent="0.25">
      <c r="A55">
        <f t="shared" si="31"/>
        <v>0</v>
      </c>
      <c r="B55" s="3">
        <f t="shared" si="50"/>
        <v>1</v>
      </c>
      <c r="C55" s="3">
        <f t="shared" si="32"/>
        <v>0</v>
      </c>
      <c r="E55">
        <f t="shared" si="33"/>
        <v>0</v>
      </c>
      <c r="F55" s="3">
        <f t="shared" si="51"/>
        <v>2</v>
      </c>
      <c r="G55" s="3">
        <f t="shared" si="34"/>
        <v>0</v>
      </c>
      <c r="I55">
        <f t="shared" si="35"/>
        <v>0</v>
      </c>
      <c r="J55" s="3">
        <f t="shared" si="52"/>
        <v>3</v>
      </c>
      <c r="K55" s="3">
        <f t="shared" si="36"/>
        <v>0</v>
      </c>
      <c r="M55">
        <f t="shared" si="37"/>
        <v>0</v>
      </c>
      <c r="N55" s="3">
        <f t="shared" si="53"/>
        <v>-5</v>
      </c>
      <c r="O55" s="3">
        <f t="shared" si="38"/>
        <v>0</v>
      </c>
      <c r="Q55">
        <f t="shared" si="39"/>
        <v>0</v>
      </c>
      <c r="R55" s="3">
        <f t="shared" si="54"/>
        <v>-11</v>
      </c>
      <c r="S55" s="3">
        <f t="shared" si="40"/>
        <v>0</v>
      </c>
      <c r="U55">
        <f t="shared" si="41"/>
        <v>0</v>
      </c>
      <c r="V55" s="3">
        <f t="shared" si="55"/>
        <v>-7</v>
      </c>
      <c r="W55" s="3">
        <f t="shared" si="42"/>
        <v>0</v>
      </c>
      <c r="Y55">
        <f t="shared" si="43"/>
        <v>0</v>
      </c>
      <c r="Z55" s="3">
        <f t="shared" si="56"/>
        <v>21</v>
      </c>
      <c r="AA55" s="3">
        <f t="shared" si="44"/>
        <v>0</v>
      </c>
      <c r="AC55">
        <f t="shared" si="45"/>
        <v>0</v>
      </c>
      <c r="AD55" s="3">
        <f t="shared" si="57"/>
        <v>23</v>
      </c>
      <c r="AE55" s="3">
        <f t="shared" si="46"/>
        <v>0</v>
      </c>
      <c r="AG55">
        <f t="shared" si="47"/>
        <v>0</v>
      </c>
      <c r="AH55" s="3">
        <f t="shared" si="58"/>
        <v>37</v>
      </c>
      <c r="AI55" s="3">
        <f t="shared" si="48"/>
        <v>0</v>
      </c>
      <c r="AJ55" s="7">
        <f t="shared" si="59"/>
        <v>15.272727272727279</v>
      </c>
      <c r="AK55" s="3">
        <f t="shared" si="49"/>
        <v>-26520290474.522346</v>
      </c>
    </row>
    <row r="56" spans="1:37" x14ac:dyDescent="0.25">
      <c r="A56">
        <f t="shared" si="31"/>
        <v>0</v>
      </c>
      <c r="B56" s="3">
        <f t="shared" si="50"/>
        <v>1</v>
      </c>
      <c r="C56" s="3">
        <f t="shared" si="32"/>
        <v>0</v>
      </c>
      <c r="E56">
        <f t="shared" si="33"/>
        <v>0</v>
      </c>
      <c r="F56" s="3">
        <f t="shared" si="51"/>
        <v>2</v>
      </c>
      <c r="G56" s="3">
        <f t="shared" si="34"/>
        <v>0</v>
      </c>
      <c r="I56">
        <f t="shared" si="35"/>
        <v>0</v>
      </c>
      <c r="J56" s="3">
        <f t="shared" si="52"/>
        <v>3</v>
      </c>
      <c r="K56" s="3">
        <f t="shared" si="36"/>
        <v>0</v>
      </c>
      <c r="M56">
        <f t="shared" si="37"/>
        <v>0</v>
      </c>
      <c r="N56" s="3">
        <f t="shared" si="53"/>
        <v>-5</v>
      </c>
      <c r="O56" s="3">
        <f t="shared" si="38"/>
        <v>0</v>
      </c>
      <c r="Q56">
        <f t="shared" si="39"/>
        <v>0</v>
      </c>
      <c r="R56" s="3">
        <f t="shared" si="54"/>
        <v>-11</v>
      </c>
      <c r="S56" s="3">
        <f t="shared" si="40"/>
        <v>0</v>
      </c>
      <c r="U56">
        <f t="shared" si="41"/>
        <v>0</v>
      </c>
      <c r="V56" s="3">
        <f t="shared" si="55"/>
        <v>-7</v>
      </c>
      <c r="W56" s="3">
        <f t="shared" si="42"/>
        <v>0</v>
      </c>
      <c r="Y56">
        <f t="shared" si="43"/>
        <v>0</v>
      </c>
      <c r="Z56" s="3">
        <f t="shared" si="56"/>
        <v>21</v>
      </c>
      <c r="AA56" s="3">
        <f t="shared" si="44"/>
        <v>0</v>
      </c>
      <c r="AC56">
        <f t="shared" si="45"/>
        <v>0</v>
      </c>
      <c r="AD56" s="3">
        <f t="shared" si="57"/>
        <v>23</v>
      </c>
      <c r="AE56" s="3">
        <f t="shared" si="46"/>
        <v>0</v>
      </c>
      <c r="AG56">
        <f t="shared" si="47"/>
        <v>0</v>
      </c>
      <c r="AH56" s="3">
        <f t="shared" si="58"/>
        <v>37</v>
      </c>
      <c r="AI56" s="3">
        <f t="shared" si="48"/>
        <v>0</v>
      </c>
      <c r="AJ56" s="7">
        <f t="shared" si="59"/>
        <v>15.777777777777784</v>
      </c>
      <c r="AK56" s="3">
        <f t="shared" si="49"/>
        <v>-26390381809.017258</v>
      </c>
    </row>
    <row r="57" spans="1:37" x14ac:dyDescent="0.25">
      <c r="A57">
        <f t="shared" si="31"/>
        <v>0</v>
      </c>
      <c r="B57" s="3">
        <f t="shared" si="50"/>
        <v>1</v>
      </c>
      <c r="C57" s="3">
        <f t="shared" si="32"/>
        <v>0</v>
      </c>
      <c r="E57">
        <f t="shared" si="33"/>
        <v>0</v>
      </c>
      <c r="F57" s="3">
        <f t="shared" si="51"/>
        <v>2</v>
      </c>
      <c r="G57" s="3">
        <f t="shared" si="34"/>
        <v>0</v>
      </c>
      <c r="I57">
        <f t="shared" si="35"/>
        <v>0</v>
      </c>
      <c r="J57" s="3">
        <f t="shared" si="52"/>
        <v>3</v>
      </c>
      <c r="K57" s="3">
        <f t="shared" si="36"/>
        <v>0</v>
      </c>
      <c r="M57">
        <f t="shared" si="37"/>
        <v>0</v>
      </c>
      <c r="N57" s="3">
        <f t="shared" si="53"/>
        <v>-5</v>
      </c>
      <c r="O57" s="3">
        <f t="shared" si="38"/>
        <v>0</v>
      </c>
      <c r="Q57">
        <f t="shared" si="39"/>
        <v>0</v>
      </c>
      <c r="R57" s="3">
        <f t="shared" si="54"/>
        <v>-11</v>
      </c>
      <c r="S57" s="3">
        <f t="shared" si="40"/>
        <v>0</v>
      </c>
      <c r="U57">
        <f t="shared" si="41"/>
        <v>0</v>
      </c>
      <c r="V57" s="3">
        <f t="shared" si="55"/>
        <v>-7</v>
      </c>
      <c r="W57" s="3">
        <f t="shared" si="42"/>
        <v>0</v>
      </c>
      <c r="Y57">
        <f t="shared" si="43"/>
        <v>0</v>
      </c>
      <c r="Z57" s="3">
        <f t="shared" si="56"/>
        <v>21</v>
      </c>
      <c r="AA57" s="3">
        <f t="shared" si="44"/>
        <v>0</v>
      </c>
      <c r="AC57">
        <f t="shared" si="45"/>
        <v>0</v>
      </c>
      <c r="AD57" s="3">
        <f t="shared" si="57"/>
        <v>23</v>
      </c>
      <c r="AE57" s="3">
        <f t="shared" si="46"/>
        <v>0</v>
      </c>
      <c r="AG57">
        <f t="shared" si="47"/>
        <v>0</v>
      </c>
      <c r="AH57" s="3">
        <f t="shared" si="58"/>
        <v>37</v>
      </c>
      <c r="AI57" s="3">
        <f t="shared" si="48"/>
        <v>0</v>
      </c>
      <c r="AJ57" s="7">
        <f t="shared" si="59"/>
        <v>16.282828282828287</v>
      </c>
      <c r="AK57" s="3">
        <f t="shared" si="49"/>
        <v>-25731290902.109131</v>
      </c>
    </row>
    <row r="58" spans="1:37" x14ac:dyDescent="0.25">
      <c r="A58">
        <f t="shared" si="31"/>
        <v>0</v>
      </c>
      <c r="B58" s="3">
        <f t="shared" si="50"/>
        <v>1</v>
      </c>
      <c r="C58" s="3">
        <f t="shared" si="32"/>
        <v>0</v>
      </c>
      <c r="E58">
        <f t="shared" si="33"/>
        <v>0</v>
      </c>
      <c r="F58" s="3">
        <f t="shared" si="51"/>
        <v>2</v>
      </c>
      <c r="G58" s="3">
        <f t="shared" si="34"/>
        <v>0</v>
      </c>
      <c r="I58">
        <f t="shared" si="35"/>
        <v>0</v>
      </c>
      <c r="J58" s="3">
        <f t="shared" si="52"/>
        <v>3</v>
      </c>
      <c r="K58" s="3">
        <f t="shared" si="36"/>
        <v>0</v>
      </c>
      <c r="M58">
        <f t="shared" si="37"/>
        <v>0</v>
      </c>
      <c r="N58" s="3">
        <f t="shared" si="53"/>
        <v>-5</v>
      </c>
      <c r="O58" s="3">
        <f t="shared" si="38"/>
        <v>0</v>
      </c>
      <c r="Q58">
        <f t="shared" si="39"/>
        <v>0</v>
      </c>
      <c r="R58" s="3">
        <f t="shared" si="54"/>
        <v>-11</v>
      </c>
      <c r="S58" s="3">
        <f t="shared" si="40"/>
        <v>0</v>
      </c>
      <c r="U58">
        <f t="shared" si="41"/>
        <v>0</v>
      </c>
      <c r="V58" s="3">
        <f t="shared" si="55"/>
        <v>-7</v>
      </c>
      <c r="W58" s="3">
        <f t="shared" si="42"/>
        <v>0</v>
      </c>
      <c r="Y58">
        <f t="shared" si="43"/>
        <v>0</v>
      </c>
      <c r="Z58" s="3">
        <f t="shared" si="56"/>
        <v>21</v>
      </c>
      <c r="AA58" s="3">
        <f t="shared" si="44"/>
        <v>0</v>
      </c>
      <c r="AC58">
        <f t="shared" si="45"/>
        <v>0</v>
      </c>
      <c r="AD58" s="3">
        <f t="shared" si="57"/>
        <v>23</v>
      </c>
      <c r="AE58" s="3">
        <f t="shared" si="46"/>
        <v>0</v>
      </c>
      <c r="AG58">
        <f t="shared" si="47"/>
        <v>0</v>
      </c>
      <c r="AH58" s="3">
        <f t="shared" si="58"/>
        <v>37</v>
      </c>
      <c r="AI58" s="3">
        <f t="shared" si="48"/>
        <v>0</v>
      </c>
      <c r="AJ58" s="7">
        <f t="shared" si="59"/>
        <v>16.787878787878793</v>
      </c>
      <c r="AK58" s="3">
        <f t="shared" si="49"/>
        <v>-24519175437.879841</v>
      </c>
    </row>
    <row r="59" spans="1:37" x14ac:dyDescent="0.25">
      <c r="A59">
        <f t="shared" si="31"/>
        <v>0</v>
      </c>
      <c r="B59" s="3">
        <f t="shared" si="50"/>
        <v>1</v>
      </c>
      <c r="C59" s="3">
        <f t="shared" si="32"/>
        <v>0</v>
      </c>
      <c r="E59">
        <f t="shared" si="33"/>
        <v>0</v>
      </c>
      <c r="F59" s="3">
        <f t="shared" si="51"/>
        <v>2</v>
      </c>
      <c r="G59" s="3">
        <f t="shared" si="34"/>
        <v>0</v>
      </c>
      <c r="I59">
        <f t="shared" si="35"/>
        <v>0</v>
      </c>
      <c r="J59" s="3">
        <f t="shared" si="52"/>
        <v>3</v>
      </c>
      <c r="K59" s="3">
        <f t="shared" si="36"/>
        <v>0</v>
      </c>
      <c r="M59">
        <f t="shared" si="37"/>
        <v>0</v>
      </c>
      <c r="N59" s="3">
        <f t="shared" si="53"/>
        <v>-5</v>
      </c>
      <c r="O59" s="3">
        <f t="shared" si="38"/>
        <v>0</v>
      </c>
      <c r="Q59">
        <f t="shared" si="39"/>
        <v>0</v>
      </c>
      <c r="R59" s="3">
        <f t="shared" si="54"/>
        <v>-11</v>
      </c>
      <c r="S59" s="3">
        <f t="shared" si="40"/>
        <v>0</v>
      </c>
      <c r="U59">
        <f t="shared" si="41"/>
        <v>0</v>
      </c>
      <c r="V59" s="3">
        <f t="shared" si="55"/>
        <v>-7</v>
      </c>
      <c r="W59" s="3">
        <f t="shared" si="42"/>
        <v>0</v>
      </c>
      <c r="Y59">
        <f t="shared" si="43"/>
        <v>0</v>
      </c>
      <c r="Z59" s="3">
        <f t="shared" si="56"/>
        <v>21</v>
      </c>
      <c r="AA59" s="3">
        <f t="shared" si="44"/>
        <v>0</v>
      </c>
      <c r="AC59">
        <f t="shared" si="45"/>
        <v>0</v>
      </c>
      <c r="AD59" s="3">
        <f t="shared" si="57"/>
        <v>23</v>
      </c>
      <c r="AE59" s="3">
        <f t="shared" si="46"/>
        <v>0</v>
      </c>
      <c r="AG59">
        <f t="shared" si="47"/>
        <v>0</v>
      </c>
      <c r="AH59" s="3">
        <f t="shared" si="58"/>
        <v>37</v>
      </c>
      <c r="AI59" s="3">
        <f t="shared" si="48"/>
        <v>0</v>
      </c>
      <c r="AJ59" s="7">
        <f t="shared" si="59"/>
        <v>17.292929292929298</v>
      </c>
      <c r="AK59" s="3">
        <f t="shared" si="49"/>
        <v>-22751091401.146931</v>
      </c>
    </row>
    <row r="60" spans="1:37" x14ac:dyDescent="0.25">
      <c r="A60">
        <f t="shared" si="31"/>
        <v>0</v>
      </c>
      <c r="B60" s="3">
        <f t="shared" si="50"/>
        <v>1</v>
      </c>
      <c r="C60" s="3">
        <f t="shared" si="32"/>
        <v>0</v>
      </c>
      <c r="E60">
        <f t="shared" si="33"/>
        <v>0</v>
      </c>
      <c r="F60" s="3">
        <f t="shared" si="51"/>
        <v>2</v>
      </c>
      <c r="G60" s="3">
        <f t="shared" si="34"/>
        <v>0</v>
      </c>
      <c r="I60">
        <f t="shared" si="35"/>
        <v>0</v>
      </c>
      <c r="J60" s="3">
        <f t="shared" si="52"/>
        <v>3</v>
      </c>
      <c r="K60" s="3">
        <f t="shared" si="36"/>
        <v>0</v>
      </c>
      <c r="M60">
        <f t="shared" si="37"/>
        <v>0</v>
      </c>
      <c r="N60" s="3">
        <f t="shared" si="53"/>
        <v>-5</v>
      </c>
      <c r="O60" s="3">
        <f t="shared" si="38"/>
        <v>0</v>
      </c>
      <c r="Q60">
        <f t="shared" si="39"/>
        <v>0</v>
      </c>
      <c r="R60" s="3">
        <f t="shared" si="54"/>
        <v>-11</v>
      </c>
      <c r="S60" s="3">
        <f t="shared" si="40"/>
        <v>0</v>
      </c>
      <c r="U60">
        <f t="shared" si="41"/>
        <v>0</v>
      </c>
      <c r="V60" s="3">
        <f t="shared" si="55"/>
        <v>-7</v>
      </c>
      <c r="W60" s="3">
        <f t="shared" si="42"/>
        <v>0</v>
      </c>
      <c r="Y60">
        <f t="shared" si="43"/>
        <v>0</v>
      </c>
      <c r="Z60" s="3">
        <f t="shared" si="56"/>
        <v>21</v>
      </c>
      <c r="AA60" s="3">
        <f t="shared" si="44"/>
        <v>0</v>
      </c>
      <c r="AC60">
        <f t="shared" si="45"/>
        <v>0</v>
      </c>
      <c r="AD60" s="3">
        <f t="shared" si="57"/>
        <v>23</v>
      </c>
      <c r="AE60" s="3">
        <f t="shared" si="46"/>
        <v>0</v>
      </c>
      <c r="AG60">
        <f t="shared" si="47"/>
        <v>0</v>
      </c>
      <c r="AH60" s="3">
        <f t="shared" si="58"/>
        <v>37</v>
      </c>
      <c r="AI60" s="3">
        <f t="shared" si="48"/>
        <v>0</v>
      </c>
      <c r="AJ60" s="7">
        <f t="shared" si="59"/>
        <v>17.797979797979803</v>
      </c>
      <c r="AK60" s="3">
        <f t="shared" si="49"/>
        <v>-20449314406.655437</v>
      </c>
    </row>
    <row r="61" spans="1:37" x14ac:dyDescent="0.25">
      <c r="A61">
        <f t="shared" si="31"/>
        <v>0</v>
      </c>
      <c r="B61" s="3">
        <f t="shared" si="50"/>
        <v>1</v>
      </c>
      <c r="C61" s="3">
        <f t="shared" si="32"/>
        <v>0</v>
      </c>
      <c r="E61">
        <f t="shared" si="33"/>
        <v>0</v>
      </c>
      <c r="F61" s="3">
        <f t="shared" si="51"/>
        <v>2</v>
      </c>
      <c r="G61" s="3">
        <f t="shared" si="34"/>
        <v>0</v>
      </c>
      <c r="I61">
        <f t="shared" si="35"/>
        <v>0</v>
      </c>
      <c r="J61" s="3">
        <f t="shared" si="52"/>
        <v>3</v>
      </c>
      <c r="K61" s="3">
        <f t="shared" si="36"/>
        <v>0</v>
      </c>
      <c r="M61">
        <f t="shared" si="37"/>
        <v>0</v>
      </c>
      <c r="N61" s="3">
        <f t="shared" si="53"/>
        <v>-5</v>
      </c>
      <c r="O61" s="3">
        <f t="shared" si="38"/>
        <v>0</v>
      </c>
      <c r="Q61">
        <f t="shared" si="39"/>
        <v>0</v>
      </c>
      <c r="R61" s="3">
        <f t="shared" si="54"/>
        <v>-11</v>
      </c>
      <c r="S61" s="3">
        <f t="shared" si="40"/>
        <v>0</v>
      </c>
      <c r="U61">
        <f t="shared" si="41"/>
        <v>0</v>
      </c>
      <c r="V61" s="3">
        <f t="shared" si="55"/>
        <v>-7</v>
      </c>
      <c r="W61" s="3">
        <f t="shared" si="42"/>
        <v>0</v>
      </c>
      <c r="Y61">
        <f t="shared" si="43"/>
        <v>0</v>
      </c>
      <c r="Z61" s="3">
        <f t="shared" si="56"/>
        <v>21</v>
      </c>
      <c r="AA61" s="3">
        <f t="shared" si="44"/>
        <v>0</v>
      </c>
      <c r="AC61">
        <f t="shared" si="45"/>
        <v>0</v>
      </c>
      <c r="AD61" s="3">
        <f t="shared" si="57"/>
        <v>23</v>
      </c>
      <c r="AE61" s="3">
        <f t="shared" si="46"/>
        <v>0</v>
      </c>
      <c r="AG61">
        <f t="shared" si="47"/>
        <v>0</v>
      </c>
      <c r="AH61" s="3">
        <f t="shared" si="58"/>
        <v>37</v>
      </c>
      <c r="AI61" s="3">
        <f t="shared" si="48"/>
        <v>0</v>
      </c>
      <c r="AJ61" s="7">
        <f t="shared" si="59"/>
        <v>18.303030303030308</v>
      </c>
      <c r="AK61" s="3">
        <f t="shared" si="49"/>
        <v>-17665684152.269039</v>
      </c>
    </row>
    <row r="62" spans="1:37" x14ac:dyDescent="0.25">
      <c r="A62">
        <f t="shared" si="31"/>
        <v>0</v>
      </c>
      <c r="B62" s="3">
        <f t="shared" si="50"/>
        <v>1</v>
      </c>
      <c r="C62" s="3">
        <f t="shared" si="32"/>
        <v>0</v>
      </c>
      <c r="E62">
        <f t="shared" si="33"/>
        <v>0</v>
      </c>
      <c r="F62" s="3">
        <f t="shared" si="51"/>
        <v>2</v>
      </c>
      <c r="G62" s="3">
        <f t="shared" si="34"/>
        <v>0</v>
      </c>
      <c r="I62">
        <f t="shared" si="35"/>
        <v>0</v>
      </c>
      <c r="J62" s="3">
        <f t="shared" si="52"/>
        <v>3</v>
      </c>
      <c r="K62" s="3">
        <f t="shared" si="36"/>
        <v>0</v>
      </c>
      <c r="M62">
        <f t="shared" si="37"/>
        <v>0</v>
      </c>
      <c r="N62" s="3">
        <f t="shared" si="53"/>
        <v>-5</v>
      </c>
      <c r="O62" s="3">
        <f t="shared" si="38"/>
        <v>0</v>
      </c>
      <c r="Q62">
        <f t="shared" si="39"/>
        <v>0</v>
      </c>
      <c r="R62" s="3">
        <f t="shared" si="54"/>
        <v>-11</v>
      </c>
      <c r="S62" s="3">
        <f t="shared" si="40"/>
        <v>0</v>
      </c>
      <c r="U62">
        <f t="shared" si="41"/>
        <v>0</v>
      </c>
      <c r="V62" s="3">
        <f t="shared" si="55"/>
        <v>-7</v>
      </c>
      <c r="W62" s="3">
        <f t="shared" si="42"/>
        <v>0</v>
      </c>
      <c r="Y62">
        <f t="shared" si="43"/>
        <v>0</v>
      </c>
      <c r="Z62" s="3">
        <f t="shared" si="56"/>
        <v>21</v>
      </c>
      <c r="AA62" s="3">
        <f t="shared" si="44"/>
        <v>0</v>
      </c>
      <c r="AC62">
        <f t="shared" si="45"/>
        <v>0</v>
      </c>
      <c r="AD62" s="3">
        <f t="shared" si="57"/>
        <v>23</v>
      </c>
      <c r="AE62" s="3">
        <f t="shared" si="46"/>
        <v>0</v>
      </c>
      <c r="AG62">
        <f t="shared" si="47"/>
        <v>0</v>
      </c>
      <c r="AH62" s="3">
        <f t="shared" si="58"/>
        <v>37</v>
      </c>
      <c r="AI62" s="3">
        <f t="shared" si="48"/>
        <v>0</v>
      </c>
      <c r="AJ62" s="7">
        <f t="shared" si="59"/>
        <v>18.808080808080813</v>
      </c>
      <c r="AK62" s="3">
        <f t="shared" si="49"/>
        <v>-14485866038.240448</v>
      </c>
    </row>
    <row r="63" spans="1:37" x14ac:dyDescent="0.25">
      <c r="A63">
        <f t="shared" si="31"/>
        <v>0</v>
      </c>
      <c r="B63" s="3">
        <f t="shared" si="50"/>
        <v>1</v>
      </c>
      <c r="C63" s="3">
        <f t="shared" si="32"/>
        <v>0</v>
      </c>
      <c r="E63">
        <f t="shared" si="33"/>
        <v>0</v>
      </c>
      <c r="F63" s="3">
        <f t="shared" si="51"/>
        <v>2</v>
      </c>
      <c r="G63" s="3">
        <f t="shared" si="34"/>
        <v>0</v>
      </c>
      <c r="I63">
        <f t="shared" si="35"/>
        <v>0</v>
      </c>
      <c r="J63" s="3">
        <f t="shared" si="52"/>
        <v>3</v>
      </c>
      <c r="K63" s="3">
        <f t="shared" si="36"/>
        <v>0</v>
      </c>
      <c r="M63">
        <f t="shared" si="37"/>
        <v>0</v>
      </c>
      <c r="N63" s="3">
        <f t="shared" si="53"/>
        <v>-5</v>
      </c>
      <c r="O63" s="3">
        <f t="shared" si="38"/>
        <v>0</v>
      </c>
      <c r="Q63">
        <f t="shared" si="39"/>
        <v>0</v>
      </c>
      <c r="R63" s="3">
        <f t="shared" si="54"/>
        <v>-11</v>
      </c>
      <c r="S63" s="3">
        <f t="shared" si="40"/>
        <v>0</v>
      </c>
      <c r="U63">
        <f t="shared" si="41"/>
        <v>0</v>
      </c>
      <c r="V63" s="3">
        <f t="shared" si="55"/>
        <v>-7</v>
      </c>
      <c r="W63" s="3">
        <f t="shared" si="42"/>
        <v>0</v>
      </c>
      <c r="Y63">
        <f t="shared" si="43"/>
        <v>0</v>
      </c>
      <c r="Z63" s="3">
        <f t="shared" si="56"/>
        <v>21</v>
      </c>
      <c r="AA63" s="3">
        <f t="shared" si="44"/>
        <v>0</v>
      </c>
      <c r="AC63">
        <f t="shared" si="45"/>
        <v>0</v>
      </c>
      <c r="AD63" s="3">
        <f t="shared" si="57"/>
        <v>23</v>
      </c>
      <c r="AE63" s="3">
        <f t="shared" si="46"/>
        <v>0</v>
      </c>
      <c r="AG63">
        <f t="shared" si="47"/>
        <v>0</v>
      </c>
      <c r="AH63" s="3">
        <f t="shared" si="58"/>
        <v>37</v>
      </c>
      <c r="AI63" s="3">
        <f t="shared" si="48"/>
        <v>0</v>
      </c>
      <c r="AJ63" s="7">
        <f t="shared" si="59"/>
        <v>19.313131313131318</v>
      </c>
      <c r="AK63" s="3">
        <f t="shared" si="49"/>
        <v>-11033408353.554716</v>
      </c>
    </row>
    <row r="64" spans="1:37" x14ac:dyDescent="0.25">
      <c r="A64">
        <f t="shared" si="31"/>
        <v>0</v>
      </c>
      <c r="B64" s="3">
        <f t="shared" si="50"/>
        <v>1</v>
      </c>
      <c r="C64" s="3">
        <f t="shared" si="32"/>
        <v>0</v>
      </c>
      <c r="E64">
        <f t="shared" si="33"/>
        <v>0</v>
      </c>
      <c r="F64" s="3">
        <f t="shared" si="51"/>
        <v>2</v>
      </c>
      <c r="G64" s="3">
        <f t="shared" si="34"/>
        <v>0</v>
      </c>
      <c r="I64">
        <f t="shared" si="35"/>
        <v>0</v>
      </c>
      <c r="J64" s="3">
        <f t="shared" si="52"/>
        <v>3</v>
      </c>
      <c r="K64" s="3">
        <f t="shared" si="36"/>
        <v>0</v>
      </c>
      <c r="M64">
        <f t="shared" si="37"/>
        <v>0</v>
      </c>
      <c r="N64" s="3">
        <f t="shared" si="53"/>
        <v>-5</v>
      </c>
      <c r="O64" s="3">
        <f t="shared" si="38"/>
        <v>0</v>
      </c>
      <c r="Q64">
        <f t="shared" si="39"/>
        <v>0</v>
      </c>
      <c r="R64" s="3">
        <f t="shared" si="54"/>
        <v>-11</v>
      </c>
      <c r="S64" s="3">
        <f t="shared" si="40"/>
        <v>0</v>
      </c>
      <c r="U64">
        <f t="shared" si="41"/>
        <v>0</v>
      </c>
      <c r="V64" s="3">
        <f t="shared" si="55"/>
        <v>-7</v>
      </c>
      <c r="W64" s="3">
        <f t="shared" si="42"/>
        <v>0</v>
      </c>
      <c r="Y64">
        <f t="shared" si="43"/>
        <v>0</v>
      </c>
      <c r="Z64" s="3">
        <f t="shared" si="56"/>
        <v>21</v>
      </c>
      <c r="AA64" s="3">
        <f t="shared" si="44"/>
        <v>0</v>
      </c>
      <c r="AC64">
        <f t="shared" si="45"/>
        <v>0</v>
      </c>
      <c r="AD64" s="3">
        <f t="shared" si="57"/>
        <v>23</v>
      </c>
      <c r="AE64" s="3">
        <f t="shared" si="46"/>
        <v>0</v>
      </c>
      <c r="AG64">
        <f t="shared" si="47"/>
        <v>0</v>
      </c>
      <c r="AH64" s="3">
        <f t="shared" si="58"/>
        <v>37</v>
      </c>
      <c r="AI64" s="3">
        <f t="shared" si="48"/>
        <v>0</v>
      </c>
      <c r="AJ64" s="7">
        <f t="shared" si="59"/>
        <v>19.818181818181824</v>
      </c>
      <c r="AK64" s="3">
        <f t="shared" si="49"/>
        <v>-7473457013.407733</v>
      </c>
    </row>
    <row r="65" spans="1:37" x14ac:dyDescent="0.25">
      <c r="A65">
        <f t="shared" ref="A65:A100" si="60">ABS(C65)</f>
        <v>0</v>
      </c>
      <c r="B65" s="3">
        <f t="shared" si="50"/>
        <v>1</v>
      </c>
      <c r="C65" s="3">
        <f t="shared" ref="C65:C96" si="61">ROUND((aix*B65^9+aviii*B65^8+avii*B65^7+avi*B65^6+av*B65^5+aiv*B65^4+aiii*B65^3+aii*B65^2+ai*B65^1+a0*B65^0),prec)</f>
        <v>0</v>
      </c>
      <c r="E65">
        <f t="shared" ref="E65:E100" si="62">ABS(G65)</f>
        <v>0</v>
      </c>
      <c r="F65" s="3">
        <f t="shared" si="51"/>
        <v>2</v>
      </c>
      <c r="G65" s="3">
        <f t="shared" ref="G65:G96" si="63">ROUND((bviii*F65^8+bvii*F65^7+bvi*F65^6+bv*F65^5+biv*F65^4+biii*F65^3+bii*F65^2+bi*F65^1+b0*F65^0),prec)</f>
        <v>0</v>
      </c>
      <c r="I65">
        <f t="shared" ref="I65:I100" si="64">ABS(K65)</f>
        <v>0</v>
      </c>
      <c r="J65" s="3">
        <f t="shared" si="52"/>
        <v>3</v>
      </c>
      <c r="K65" s="3">
        <f t="shared" ref="K65:K96" si="65">ROUND((cvii*J65^7+cvi*J65^6+cv*J65^5+civ*J65^4+ciii*J65^3+cii*J65^2+ci*J65^1+c0*J65^0),prec)</f>
        <v>0</v>
      </c>
      <c r="M65">
        <f t="shared" ref="M65:M100" si="66">ABS(O65)</f>
        <v>0</v>
      </c>
      <c r="N65" s="3">
        <f t="shared" si="53"/>
        <v>-5</v>
      </c>
      <c r="O65" s="3">
        <f t="shared" ref="O65:O96" si="67">ROUND((dvi*N65^6+dv*N65^5+div*N65^4+diii*N65^3+dii*N65^2+di*N65^1+d0*N65^0),prec)</f>
        <v>0</v>
      </c>
      <c r="Q65">
        <f t="shared" ref="Q65:Q100" si="68">ABS(S65)</f>
        <v>0</v>
      </c>
      <c r="R65" s="3">
        <f t="shared" si="54"/>
        <v>-11</v>
      </c>
      <c r="S65" s="3">
        <f t="shared" ref="S65:S96" si="69">ROUND((ev*R65^5+eiv*R65^4+eiii*R65^3+eii*R65^2+ei*R65^1+e0*R65^0),prec)</f>
        <v>0</v>
      </c>
      <c r="U65">
        <f t="shared" ref="U65:U100" si="70">ABS(W65)</f>
        <v>0</v>
      </c>
      <c r="V65" s="3">
        <f t="shared" si="55"/>
        <v>-7</v>
      </c>
      <c r="W65" s="3">
        <f t="shared" ref="W65:W96" si="71">ROUND((fiv*V65^4+fiii*V65^3+fii*V65^2+fi*V65^1+f0*V65^0),prec)</f>
        <v>0</v>
      </c>
      <c r="Y65">
        <f t="shared" ref="Y65:Y100" si="72">ABS(AA65)</f>
        <v>0</v>
      </c>
      <c r="Z65" s="3">
        <f t="shared" si="56"/>
        <v>21</v>
      </c>
      <c r="AA65" s="3">
        <f t="shared" ref="AA65:AA96" si="73">ROUND((giii*Z65^3+gii*Z65^2+gi*Z65^1+g0*Z65^0),prec)</f>
        <v>0</v>
      </c>
      <c r="AC65">
        <f t="shared" ref="AC65:AC100" si="74">ABS(AE65)</f>
        <v>0</v>
      </c>
      <c r="AD65" s="3">
        <f t="shared" si="57"/>
        <v>23</v>
      </c>
      <c r="AE65" s="3">
        <f t="shared" ref="AE65:AE96" si="75">ROUND((hii*AD65^2+hi*AD65^1+h0*AD65^0),prec)</f>
        <v>0</v>
      </c>
      <c r="AG65">
        <f t="shared" ref="AG65:AG100" si="76">ABS(AI65)</f>
        <v>0</v>
      </c>
      <c r="AH65" s="3">
        <f t="shared" si="58"/>
        <v>37</v>
      </c>
      <c r="AI65" s="3">
        <f t="shared" ref="AI65:AI96" si="77">ROUND((ki*AH65^1+k0*AH65^0),prec)</f>
        <v>0</v>
      </c>
      <c r="AJ65" s="7">
        <f t="shared" si="59"/>
        <v>20.323232323232329</v>
      </c>
      <c r="AK65" s="3">
        <f t="shared" ref="AK65:AK96" si="78">(aix*AJ65^9+aviii*AJ65^8+avii*AJ65^7+avi*AJ65^6+av*AJ65^5+aiv*AJ65^4+aiii*AJ65^3+aii*AJ65^2+ai*AJ65^1+a0*AJ65^0)</f>
        <v>-4015972639.1048861</v>
      </c>
    </row>
    <row r="66" spans="1:37" x14ac:dyDescent="0.25">
      <c r="A66">
        <f t="shared" si="60"/>
        <v>0</v>
      </c>
      <c r="B66" s="3">
        <f t="shared" ref="B66:B100" si="79">ROUND(B65-(aix*B65^9+aviii*B65^8+avii*B65^7+avi*B65^6+av*B65^5+aiv*B65^4+aiii*B65^3+aii*B65^2+ai*B65^1+a0*B65^0)/(aix*9*B65^8+aviii*8*B65^7+avii*7*B65^6+avi*6*B65^5+av*5*B65^4+aiv*4*B65^3+aiii*3*B65^2+aii*2*B65^1+ai),prec)</f>
        <v>1</v>
      </c>
      <c r="C66" s="3">
        <f t="shared" si="61"/>
        <v>0</v>
      </c>
      <c r="E66">
        <f t="shared" si="62"/>
        <v>0</v>
      </c>
      <c r="F66" s="3">
        <f t="shared" ref="F66:F100" si="80">ROUND(F65-(bviii*F65^8+bvii*F65^7+bvi*F65^6+bv*F65^5+biv*F65^4+biii*F65^3+bii*F65^2+bi*F65^1+b0*F65^0)/(bviii*8*F65^7+bvii*7*F65^6+bvi*6*F65^5+bv*5*F65^4+biv*4*F65^3+biii*3*F65^2+bii*2*F65^1+bi),prec)</f>
        <v>2</v>
      </c>
      <c r="G66" s="3">
        <f t="shared" si="63"/>
        <v>0</v>
      </c>
      <c r="I66">
        <f t="shared" si="64"/>
        <v>0</v>
      </c>
      <c r="J66" s="3">
        <f t="shared" ref="J66:J100" si="81">ROUND(J65-(cvii*J65^7+cvi*J65^6+cv*J65^5+civ*J65^4+ciii*J65^3+cii*J65^2+ci*J65^1+c0*J65^0)/(cvii*7*J65^6+cvi*6*J65^5+cv*5*J65^4+civ*4*J65^3+ciii*3*J65^2+cii*2*J65^1+ci),prec)</f>
        <v>3</v>
      </c>
      <c r="K66" s="3">
        <f t="shared" si="65"/>
        <v>0</v>
      </c>
      <c r="M66">
        <f t="shared" si="66"/>
        <v>0</v>
      </c>
      <c r="N66" s="3">
        <f t="shared" ref="N66:N100" si="82">ROUND(N65-(dvi*N65^6+dv*N65^5+div*N65^4+diii*N65^3+dii*N65^2+di*N65^1+d0*N65^0)/(dvi*6*N65^5+dv*5*N65^4+div*4*N65^3+diii*3*N65^2+dii*2*N65^1+di),prec)</f>
        <v>-5</v>
      </c>
      <c r="O66" s="3">
        <f t="shared" si="67"/>
        <v>0</v>
      </c>
      <c r="Q66">
        <f t="shared" si="68"/>
        <v>0</v>
      </c>
      <c r="R66" s="3">
        <f t="shared" ref="R66:R100" si="83">ROUND(R65-(ev*R65^5+eiv*R65^4+eiii*R65^3+eii*R65^2+ei*R65^1+e0*R65^0)/(ev*5*R65^4+eiv*4*R65^3+eiii*3*R65^2+eii*2*R65^1+ei),prec)</f>
        <v>-11</v>
      </c>
      <c r="S66" s="3">
        <f t="shared" si="69"/>
        <v>0</v>
      </c>
      <c r="U66">
        <f t="shared" si="70"/>
        <v>0</v>
      </c>
      <c r="V66" s="3">
        <f t="shared" ref="V66:V100" si="84">ROUND(V65-(fiv*V65^4+fiii*V65^3+fii*V65^2+fi*V65^1+f0*V65^0)/(fiv*4*V65^3+fiii*3*V65^2+fii*2*V65^1+fi),prec)</f>
        <v>-7</v>
      </c>
      <c r="W66" s="3">
        <f t="shared" si="71"/>
        <v>0</v>
      </c>
      <c r="Y66">
        <f t="shared" si="72"/>
        <v>0</v>
      </c>
      <c r="Z66" s="3">
        <f t="shared" ref="Z66:Z100" si="85">ROUND(Z65-(giii*Z65^3+gii*Z65^2+gi*Z65^1+g0*Z65^0)/(giii*3*Z65^2+gii*2*Z65^1+gi),prec)</f>
        <v>21</v>
      </c>
      <c r="AA66" s="3">
        <f t="shared" si="73"/>
        <v>0</v>
      </c>
      <c r="AC66">
        <f t="shared" si="74"/>
        <v>0</v>
      </c>
      <c r="AD66" s="3">
        <f t="shared" ref="AD66:AD100" si="86">ROUND(AD65-(hii*AD65^2+hi*AD65^1+h0*AD65^0)/(hii*2*AD65^1+hi),prec)</f>
        <v>23</v>
      </c>
      <c r="AE66" s="3">
        <f t="shared" si="75"/>
        <v>0</v>
      </c>
      <c r="AG66">
        <f t="shared" si="76"/>
        <v>0</v>
      </c>
      <c r="AH66" s="3">
        <f t="shared" ref="AH66:AH100" si="87">ROUND(AH65-(ki*AH65^1+k0*AH65^0)/(ki),prec)</f>
        <v>37</v>
      </c>
      <c r="AI66" s="3">
        <f t="shared" si="77"/>
        <v>0</v>
      </c>
      <c r="AJ66" s="7">
        <f t="shared" ref="AJ66:AJ99" si="88">AJ65+adim</f>
        <v>20.828282828282834</v>
      </c>
      <c r="AK66" s="3">
        <f t="shared" si="78"/>
        <v>-918276803.03453135</v>
      </c>
    </row>
    <row r="67" spans="1:37" x14ac:dyDescent="0.25">
      <c r="A67">
        <f t="shared" si="60"/>
        <v>0</v>
      </c>
      <c r="B67" s="3">
        <f t="shared" si="79"/>
        <v>1</v>
      </c>
      <c r="C67" s="3">
        <f t="shared" si="61"/>
        <v>0</v>
      </c>
      <c r="E67">
        <f t="shared" si="62"/>
        <v>0</v>
      </c>
      <c r="F67" s="3">
        <f t="shared" si="80"/>
        <v>2</v>
      </c>
      <c r="G67" s="3">
        <f t="shared" si="63"/>
        <v>0</v>
      </c>
      <c r="I67">
        <f t="shared" si="64"/>
        <v>0</v>
      </c>
      <c r="J67" s="3">
        <f t="shared" si="81"/>
        <v>3</v>
      </c>
      <c r="K67" s="3">
        <f t="shared" si="65"/>
        <v>0</v>
      </c>
      <c r="M67">
        <f t="shared" si="66"/>
        <v>0</v>
      </c>
      <c r="N67" s="3">
        <f t="shared" si="82"/>
        <v>-5</v>
      </c>
      <c r="O67" s="3">
        <f t="shared" si="67"/>
        <v>0</v>
      </c>
      <c r="Q67">
        <f t="shared" si="68"/>
        <v>0</v>
      </c>
      <c r="R67" s="3">
        <f t="shared" si="83"/>
        <v>-11</v>
      </c>
      <c r="S67" s="3">
        <f t="shared" si="69"/>
        <v>0</v>
      </c>
      <c r="U67">
        <f t="shared" si="70"/>
        <v>0</v>
      </c>
      <c r="V67" s="3">
        <f t="shared" si="84"/>
        <v>-7</v>
      </c>
      <c r="W67" s="3">
        <f t="shared" si="71"/>
        <v>0</v>
      </c>
      <c r="Y67">
        <f t="shared" si="72"/>
        <v>0</v>
      </c>
      <c r="Z67" s="3">
        <f t="shared" si="85"/>
        <v>21</v>
      </c>
      <c r="AA67" s="3">
        <f t="shared" si="73"/>
        <v>0</v>
      </c>
      <c r="AC67">
        <f t="shared" si="74"/>
        <v>0</v>
      </c>
      <c r="AD67" s="3">
        <f t="shared" si="86"/>
        <v>23</v>
      </c>
      <c r="AE67" s="3">
        <f t="shared" si="75"/>
        <v>0</v>
      </c>
      <c r="AG67">
        <f t="shared" si="76"/>
        <v>0</v>
      </c>
      <c r="AH67" s="3">
        <f t="shared" si="87"/>
        <v>37</v>
      </c>
      <c r="AI67" s="3">
        <f t="shared" si="77"/>
        <v>0</v>
      </c>
      <c r="AJ67" s="7">
        <f t="shared" si="88"/>
        <v>21.333333333333339</v>
      </c>
      <c r="AK67" s="3">
        <f t="shared" si="78"/>
        <v>1513264483.0946412</v>
      </c>
    </row>
    <row r="68" spans="1:37" x14ac:dyDescent="0.25">
      <c r="A68">
        <f t="shared" si="60"/>
        <v>0</v>
      </c>
      <c r="B68" s="3">
        <f t="shared" si="79"/>
        <v>1</v>
      </c>
      <c r="C68" s="3">
        <f t="shared" si="61"/>
        <v>0</v>
      </c>
      <c r="E68">
        <f t="shared" si="62"/>
        <v>0</v>
      </c>
      <c r="F68" s="3">
        <f t="shared" si="80"/>
        <v>2</v>
      </c>
      <c r="G68" s="3">
        <f t="shared" si="63"/>
        <v>0</v>
      </c>
      <c r="I68">
        <f t="shared" si="64"/>
        <v>0</v>
      </c>
      <c r="J68" s="3">
        <f t="shared" si="81"/>
        <v>3</v>
      </c>
      <c r="K68" s="3">
        <f t="shared" si="65"/>
        <v>0</v>
      </c>
      <c r="M68">
        <f t="shared" si="66"/>
        <v>0</v>
      </c>
      <c r="N68" s="3">
        <f t="shared" si="82"/>
        <v>-5</v>
      </c>
      <c r="O68" s="3">
        <f t="shared" si="67"/>
        <v>0</v>
      </c>
      <c r="Q68">
        <f t="shared" si="68"/>
        <v>0</v>
      </c>
      <c r="R68" s="3">
        <f t="shared" si="83"/>
        <v>-11</v>
      </c>
      <c r="S68" s="3">
        <f t="shared" si="69"/>
        <v>0</v>
      </c>
      <c r="U68">
        <f t="shared" si="70"/>
        <v>0</v>
      </c>
      <c r="V68" s="3">
        <f t="shared" si="84"/>
        <v>-7</v>
      </c>
      <c r="W68" s="3">
        <f t="shared" si="71"/>
        <v>0</v>
      </c>
      <c r="Y68">
        <f t="shared" si="72"/>
        <v>0</v>
      </c>
      <c r="Z68" s="3">
        <f t="shared" si="85"/>
        <v>21</v>
      </c>
      <c r="AA68" s="3">
        <f t="shared" si="73"/>
        <v>0</v>
      </c>
      <c r="AC68">
        <f t="shared" si="74"/>
        <v>0</v>
      </c>
      <c r="AD68" s="3">
        <f t="shared" si="86"/>
        <v>23</v>
      </c>
      <c r="AE68" s="3">
        <f t="shared" si="75"/>
        <v>0</v>
      </c>
      <c r="AG68">
        <f t="shared" si="76"/>
        <v>0</v>
      </c>
      <c r="AH68" s="3">
        <f t="shared" si="87"/>
        <v>37</v>
      </c>
      <c r="AI68" s="3">
        <f t="shared" si="77"/>
        <v>0</v>
      </c>
      <c r="AJ68" s="7">
        <f t="shared" si="88"/>
        <v>21.838383838383844</v>
      </c>
      <c r="AK68" s="3">
        <f t="shared" si="78"/>
        <v>2922631478.8940935</v>
      </c>
    </row>
    <row r="69" spans="1:37" x14ac:dyDescent="0.25">
      <c r="A69">
        <f t="shared" si="60"/>
        <v>0</v>
      </c>
      <c r="B69" s="3">
        <f t="shared" si="79"/>
        <v>1</v>
      </c>
      <c r="C69" s="3">
        <f t="shared" si="61"/>
        <v>0</v>
      </c>
      <c r="E69">
        <f t="shared" si="62"/>
        <v>0</v>
      </c>
      <c r="F69" s="3">
        <f t="shared" si="80"/>
        <v>2</v>
      </c>
      <c r="G69" s="3">
        <f t="shared" si="63"/>
        <v>0</v>
      </c>
      <c r="I69">
        <f t="shared" si="64"/>
        <v>0</v>
      </c>
      <c r="J69" s="3">
        <f t="shared" si="81"/>
        <v>3</v>
      </c>
      <c r="K69" s="3">
        <f t="shared" si="65"/>
        <v>0</v>
      </c>
      <c r="M69">
        <f t="shared" si="66"/>
        <v>0</v>
      </c>
      <c r="N69" s="3">
        <f t="shared" si="82"/>
        <v>-5</v>
      </c>
      <c r="O69" s="3">
        <f t="shared" si="67"/>
        <v>0</v>
      </c>
      <c r="Q69">
        <f t="shared" si="68"/>
        <v>0</v>
      </c>
      <c r="R69" s="3">
        <f t="shared" si="83"/>
        <v>-11</v>
      </c>
      <c r="S69" s="3">
        <f t="shared" si="69"/>
        <v>0</v>
      </c>
      <c r="U69">
        <f t="shared" si="70"/>
        <v>0</v>
      </c>
      <c r="V69" s="3">
        <f t="shared" si="84"/>
        <v>-7</v>
      </c>
      <c r="W69" s="3">
        <f t="shared" si="71"/>
        <v>0</v>
      </c>
      <c r="Y69">
        <f t="shared" si="72"/>
        <v>0</v>
      </c>
      <c r="Z69" s="3">
        <f t="shared" si="85"/>
        <v>21</v>
      </c>
      <c r="AA69" s="3">
        <f t="shared" si="73"/>
        <v>0</v>
      </c>
      <c r="AC69">
        <f t="shared" si="74"/>
        <v>0</v>
      </c>
      <c r="AD69" s="3">
        <f t="shared" si="86"/>
        <v>23</v>
      </c>
      <c r="AE69" s="3">
        <f t="shared" si="75"/>
        <v>0</v>
      </c>
      <c r="AG69">
        <f t="shared" si="76"/>
        <v>0</v>
      </c>
      <c r="AH69" s="3">
        <f t="shared" si="87"/>
        <v>37</v>
      </c>
      <c r="AI69" s="3">
        <f t="shared" si="77"/>
        <v>0</v>
      </c>
      <c r="AJ69" s="7">
        <f t="shared" si="88"/>
        <v>22.34343434343435</v>
      </c>
      <c r="AK69" s="3">
        <f t="shared" si="78"/>
        <v>2904847363.1174359</v>
      </c>
    </row>
    <row r="70" spans="1:37" x14ac:dyDescent="0.25">
      <c r="A70">
        <f t="shared" si="60"/>
        <v>0</v>
      </c>
      <c r="B70" s="3">
        <f t="shared" si="79"/>
        <v>1</v>
      </c>
      <c r="C70" s="3">
        <f t="shared" si="61"/>
        <v>0</v>
      </c>
      <c r="E70">
        <f t="shared" si="62"/>
        <v>0</v>
      </c>
      <c r="F70" s="3">
        <f t="shared" si="80"/>
        <v>2</v>
      </c>
      <c r="G70" s="3">
        <f t="shared" si="63"/>
        <v>0</v>
      </c>
      <c r="I70">
        <f t="shared" si="64"/>
        <v>0</v>
      </c>
      <c r="J70" s="3">
        <f t="shared" si="81"/>
        <v>3</v>
      </c>
      <c r="K70" s="3">
        <f t="shared" si="65"/>
        <v>0</v>
      </c>
      <c r="M70">
        <f t="shared" si="66"/>
        <v>0</v>
      </c>
      <c r="N70" s="3">
        <f t="shared" si="82"/>
        <v>-5</v>
      </c>
      <c r="O70" s="3">
        <f t="shared" si="67"/>
        <v>0</v>
      </c>
      <c r="Q70">
        <f t="shared" si="68"/>
        <v>0</v>
      </c>
      <c r="R70" s="3">
        <f t="shared" si="83"/>
        <v>-11</v>
      </c>
      <c r="S70" s="3">
        <f t="shared" si="69"/>
        <v>0</v>
      </c>
      <c r="U70">
        <f t="shared" si="70"/>
        <v>0</v>
      </c>
      <c r="V70" s="3">
        <f t="shared" si="84"/>
        <v>-7</v>
      </c>
      <c r="W70" s="3">
        <f t="shared" si="71"/>
        <v>0</v>
      </c>
      <c r="Y70">
        <f t="shared" si="72"/>
        <v>0</v>
      </c>
      <c r="Z70" s="3">
        <f t="shared" si="85"/>
        <v>21</v>
      </c>
      <c r="AA70" s="3">
        <f t="shared" si="73"/>
        <v>0</v>
      </c>
      <c r="AC70">
        <f t="shared" si="74"/>
        <v>0</v>
      </c>
      <c r="AD70" s="3">
        <f t="shared" si="86"/>
        <v>23</v>
      </c>
      <c r="AE70" s="3">
        <f t="shared" si="75"/>
        <v>0</v>
      </c>
      <c r="AG70">
        <f t="shared" si="76"/>
        <v>0</v>
      </c>
      <c r="AH70" s="3">
        <f t="shared" si="87"/>
        <v>37</v>
      </c>
      <c r="AI70" s="3">
        <f t="shared" si="77"/>
        <v>0</v>
      </c>
      <c r="AJ70" s="7">
        <f t="shared" si="88"/>
        <v>22.848484848484855</v>
      </c>
      <c r="AK70" s="3">
        <f t="shared" si="78"/>
        <v>1008233628.9873931</v>
      </c>
    </row>
    <row r="71" spans="1:37" x14ac:dyDescent="0.25">
      <c r="A71">
        <f t="shared" si="60"/>
        <v>0</v>
      </c>
      <c r="B71" s="3">
        <f t="shared" si="79"/>
        <v>1</v>
      </c>
      <c r="C71" s="3">
        <f t="shared" si="61"/>
        <v>0</v>
      </c>
      <c r="E71">
        <f t="shared" si="62"/>
        <v>0</v>
      </c>
      <c r="F71" s="3">
        <f t="shared" si="80"/>
        <v>2</v>
      </c>
      <c r="G71" s="3">
        <f t="shared" si="63"/>
        <v>0</v>
      </c>
      <c r="I71">
        <f t="shared" si="64"/>
        <v>0</v>
      </c>
      <c r="J71" s="3">
        <f t="shared" si="81"/>
        <v>3</v>
      </c>
      <c r="K71" s="3">
        <f t="shared" si="65"/>
        <v>0</v>
      </c>
      <c r="M71">
        <f t="shared" si="66"/>
        <v>0</v>
      </c>
      <c r="N71" s="3">
        <f t="shared" si="82"/>
        <v>-5</v>
      </c>
      <c r="O71" s="3">
        <f t="shared" si="67"/>
        <v>0</v>
      </c>
      <c r="Q71">
        <f t="shared" si="68"/>
        <v>0</v>
      </c>
      <c r="R71" s="3">
        <f t="shared" si="83"/>
        <v>-11</v>
      </c>
      <c r="S71" s="3">
        <f t="shared" si="69"/>
        <v>0</v>
      </c>
      <c r="U71">
        <f t="shared" si="70"/>
        <v>0</v>
      </c>
      <c r="V71" s="3">
        <f t="shared" si="84"/>
        <v>-7</v>
      </c>
      <c r="W71" s="3">
        <f t="shared" si="71"/>
        <v>0</v>
      </c>
      <c r="Y71">
        <f t="shared" si="72"/>
        <v>0</v>
      </c>
      <c r="Z71" s="3">
        <f t="shared" si="85"/>
        <v>21</v>
      </c>
      <c r="AA71" s="3">
        <f t="shared" si="73"/>
        <v>0</v>
      </c>
      <c r="AC71">
        <f t="shared" si="74"/>
        <v>0</v>
      </c>
      <c r="AD71" s="3">
        <f t="shared" si="86"/>
        <v>23</v>
      </c>
      <c r="AE71" s="3">
        <f t="shared" si="75"/>
        <v>0</v>
      </c>
      <c r="AG71">
        <f t="shared" si="76"/>
        <v>0</v>
      </c>
      <c r="AH71" s="3">
        <f t="shared" si="87"/>
        <v>37</v>
      </c>
      <c r="AI71" s="3">
        <f t="shared" si="77"/>
        <v>0</v>
      </c>
      <c r="AJ71" s="7">
        <f t="shared" si="88"/>
        <v>23.35353535353536</v>
      </c>
      <c r="AK71" s="3">
        <f t="shared" si="78"/>
        <v>-3261501114.7944059</v>
      </c>
    </row>
    <row r="72" spans="1:37" x14ac:dyDescent="0.25">
      <c r="A72">
        <f t="shared" si="60"/>
        <v>0</v>
      </c>
      <c r="B72" s="3">
        <f t="shared" si="79"/>
        <v>1</v>
      </c>
      <c r="C72" s="3">
        <f t="shared" si="61"/>
        <v>0</v>
      </c>
      <c r="E72">
        <f t="shared" si="62"/>
        <v>0</v>
      </c>
      <c r="F72" s="3">
        <f t="shared" si="80"/>
        <v>2</v>
      </c>
      <c r="G72" s="3">
        <f t="shared" si="63"/>
        <v>0</v>
      </c>
      <c r="I72">
        <f t="shared" si="64"/>
        <v>0</v>
      </c>
      <c r="J72" s="3">
        <f t="shared" si="81"/>
        <v>3</v>
      </c>
      <c r="K72" s="3">
        <f t="shared" si="65"/>
        <v>0</v>
      </c>
      <c r="M72">
        <f t="shared" si="66"/>
        <v>0</v>
      </c>
      <c r="N72" s="3">
        <f t="shared" si="82"/>
        <v>-5</v>
      </c>
      <c r="O72" s="3">
        <f t="shared" si="67"/>
        <v>0</v>
      </c>
      <c r="Q72">
        <f t="shared" si="68"/>
        <v>0</v>
      </c>
      <c r="R72" s="3">
        <f t="shared" si="83"/>
        <v>-11</v>
      </c>
      <c r="S72" s="3">
        <f t="shared" si="69"/>
        <v>0</v>
      </c>
      <c r="U72">
        <f t="shared" si="70"/>
        <v>0</v>
      </c>
      <c r="V72" s="3">
        <f t="shared" si="84"/>
        <v>-7</v>
      </c>
      <c r="W72" s="3">
        <f t="shared" si="71"/>
        <v>0</v>
      </c>
      <c r="Y72">
        <f t="shared" si="72"/>
        <v>0</v>
      </c>
      <c r="Z72" s="3">
        <f t="shared" si="85"/>
        <v>21</v>
      </c>
      <c r="AA72" s="3">
        <f t="shared" si="73"/>
        <v>0</v>
      </c>
      <c r="AC72">
        <f t="shared" si="74"/>
        <v>0</v>
      </c>
      <c r="AD72" s="3">
        <f t="shared" si="86"/>
        <v>23</v>
      </c>
      <c r="AE72" s="3">
        <f t="shared" si="75"/>
        <v>0</v>
      </c>
      <c r="AG72">
        <f t="shared" si="76"/>
        <v>0</v>
      </c>
      <c r="AH72" s="3">
        <f t="shared" si="87"/>
        <v>37</v>
      </c>
      <c r="AI72" s="3">
        <f t="shared" si="77"/>
        <v>0</v>
      </c>
      <c r="AJ72" s="7">
        <f t="shared" si="88"/>
        <v>23.858585858585865</v>
      </c>
      <c r="AK72" s="3">
        <f t="shared" si="78"/>
        <v>-10435041655.441879</v>
      </c>
    </row>
    <row r="73" spans="1:37" x14ac:dyDescent="0.25">
      <c r="A73">
        <f t="shared" si="60"/>
        <v>0</v>
      </c>
      <c r="B73" s="3">
        <f t="shared" si="79"/>
        <v>1</v>
      </c>
      <c r="C73" s="3">
        <f t="shared" si="61"/>
        <v>0</v>
      </c>
      <c r="E73">
        <f t="shared" si="62"/>
        <v>0</v>
      </c>
      <c r="F73" s="3">
        <f t="shared" si="80"/>
        <v>2</v>
      </c>
      <c r="G73" s="3">
        <f t="shared" si="63"/>
        <v>0</v>
      </c>
      <c r="I73">
        <f t="shared" si="64"/>
        <v>0</v>
      </c>
      <c r="J73" s="3">
        <f t="shared" si="81"/>
        <v>3</v>
      </c>
      <c r="K73" s="3">
        <f t="shared" si="65"/>
        <v>0</v>
      </c>
      <c r="M73">
        <f t="shared" si="66"/>
        <v>0</v>
      </c>
      <c r="N73" s="3">
        <f t="shared" si="82"/>
        <v>-5</v>
      </c>
      <c r="O73" s="3">
        <f t="shared" si="67"/>
        <v>0</v>
      </c>
      <c r="Q73">
        <f t="shared" si="68"/>
        <v>0</v>
      </c>
      <c r="R73" s="3">
        <f t="shared" si="83"/>
        <v>-11</v>
      </c>
      <c r="S73" s="3">
        <f t="shared" si="69"/>
        <v>0</v>
      </c>
      <c r="U73">
        <f t="shared" si="70"/>
        <v>0</v>
      </c>
      <c r="V73" s="3">
        <f t="shared" si="84"/>
        <v>-7</v>
      </c>
      <c r="W73" s="3">
        <f t="shared" si="71"/>
        <v>0</v>
      </c>
      <c r="Y73">
        <f t="shared" si="72"/>
        <v>0</v>
      </c>
      <c r="Z73" s="3">
        <f t="shared" si="85"/>
        <v>21</v>
      </c>
      <c r="AA73" s="3">
        <f t="shared" si="73"/>
        <v>0</v>
      </c>
      <c r="AC73">
        <f t="shared" si="74"/>
        <v>0</v>
      </c>
      <c r="AD73" s="3">
        <f t="shared" si="86"/>
        <v>23</v>
      </c>
      <c r="AE73" s="3">
        <f t="shared" si="75"/>
        <v>0</v>
      </c>
      <c r="AG73">
        <f t="shared" si="76"/>
        <v>0</v>
      </c>
      <c r="AH73" s="3">
        <f t="shared" si="87"/>
        <v>37</v>
      </c>
      <c r="AI73" s="3">
        <f t="shared" si="77"/>
        <v>0</v>
      </c>
      <c r="AJ73" s="7">
        <f t="shared" si="88"/>
        <v>24.36363636363637</v>
      </c>
      <c r="AK73" s="3">
        <f t="shared" si="78"/>
        <v>-21070795318.457222</v>
      </c>
    </row>
    <row r="74" spans="1:37" x14ac:dyDescent="0.25">
      <c r="A74">
        <f t="shared" si="60"/>
        <v>0</v>
      </c>
      <c r="B74" s="3">
        <f t="shared" si="79"/>
        <v>1</v>
      </c>
      <c r="C74" s="3">
        <f t="shared" si="61"/>
        <v>0</v>
      </c>
      <c r="E74">
        <f t="shared" si="62"/>
        <v>0</v>
      </c>
      <c r="F74" s="3">
        <f t="shared" si="80"/>
        <v>2</v>
      </c>
      <c r="G74" s="3">
        <f t="shared" si="63"/>
        <v>0</v>
      </c>
      <c r="I74">
        <f t="shared" si="64"/>
        <v>0</v>
      </c>
      <c r="J74" s="3">
        <f t="shared" si="81"/>
        <v>3</v>
      </c>
      <c r="K74" s="3">
        <f t="shared" si="65"/>
        <v>0</v>
      </c>
      <c r="M74">
        <f t="shared" si="66"/>
        <v>0</v>
      </c>
      <c r="N74" s="3">
        <f t="shared" si="82"/>
        <v>-5</v>
      </c>
      <c r="O74" s="3">
        <f t="shared" si="67"/>
        <v>0</v>
      </c>
      <c r="Q74">
        <f t="shared" si="68"/>
        <v>0</v>
      </c>
      <c r="R74" s="3">
        <f t="shared" si="83"/>
        <v>-11</v>
      </c>
      <c r="S74" s="3">
        <f t="shared" si="69"/>
        <v>0</v>
      </c>
      <c r="U74">
        <f t="shared" si="70"/>
        <v>0</v>
      </c>
      <c r="V74" s="3">
        <f t="shared" si="84"/>
        <v>-7</v>
      </c>
      <c r="W74" s="3">
        <f t="shared" si="71"/>
        <v>0</v>
      </c>
      <c r="Y74">
        <f t="shared" si="72"/>
        <v>0</v>
      </c>
      <c r="Z74" s="3">
        <f t="shared" si="85"/>
        <v>21</v>
      </c>
      <c r="AA74" s="3">
        <f t="shared" si="73"/>
        <v>0</v>
      </c>
      <c r="AC74">
        <f t="shared" si="74"/>
        <v>0</v>
      </c>
      <c r="AD74" s="3">
        <f t="shared" si="86"/>
        <v>23</v>
      </c>
      <c r="AE74" s="3">
        <f t="shared" si="75"/>
        <v>0</v>
      </c>
      <c r="AG74">
        <f t="shared" si="76"/>
        <v>0</v>
      </c>
      <c r="AH74" s="3">
        <f t="shared" si="87"/>
        <v>37</v>
      </c>
      <c r="AI74" s="3">
        <f t="shared" si="77"/>
        <v>0</v>
      </c>
      <c r="AJ74" s="7">
        <f t="shared" si="88"/>
        <v>24.868686868686876</v>
      </c>
      <c r="AK74" s="3">
        <f t="shared" si="78"/>
        <v>-35743424884.091873</v>
      </c>
    </row>
    <row r="75" spans="1:37" x14ac:dyDescent="0.25">
      <c r="A75">
        <f t="shared" si="60"/>
        <v>0</v>
      </c>
      <c r="B75" s="3">
        <f t="shared" si="79"/>
        <v>1</v>
      </c>
      <c r="C75" s="3">
        <f t="shared" si="61"/>
        <v>0</v>
      </c>
      <c r="E75">
        <f t="shared" si="62"/>
        <v>0</v>
      </c>
      <c r="F75" s="3">
        <f t="shared" si="80"/>
        <v>2</v>
      </c>
      <c r="G75" s="3">
        <f t="shared" si="63"/>
        <v>0</v>
      </c>
      <c r="I75">
        <f t="shared" si="64"/>
        <v>0</v>
      </c>
      <c r="J75" s="3">
        <f t="shared" si="81"/>
        <v>3</v>
      </c>
      <c r="K75" s="3">
        <f t="shared" si="65"/>
        <v>0</v>
      </c>
      <c r="M75">
        <f t="shared" si="66"/>
        <v>0</v>
      </c>
      <c r="N75" s="3">
        <f t="shared" si="82"/>
        <v>-5</v>
      </c>
      <c r="O75" s="3">
        <f t="shared" si="67"/>
        <v>0</v>
      </c>
      <c r="Q75">
        <f t="shared" si="68"/>
        <v>0</v>
      </c>
      <c r="R75" s="3">
        <f t="shared" si="83"/>
        <v>-11</v>
      </c>
      <c r="S75" s="3">
        <f t="shared" si="69"/>
        <v>0</v>
      </c>
      <c r="U75">
        <f t="shared" si="70"/>
        <v>0</v>
      </c>
      <c r="V75" s="3">
        <f t="shared" si="84"/>
        <v>-7</v>
      </c>
      <c r="W75" s="3">
        <f t="shared" si="71"/>
        <v>0</v>
      </c>
      <c r="Y75">
        <f t="shared" si="72"/>
        <v>0</v>
      </c>
      <c r="Z75" s="3">
        <f t="shared" si="85"/>
        <v>21</v>
      </c>
      <c r="AA75" s="3">
        <f t="shared" si="73"/>
        <v>0</v>
      </c>
      <c r="AC75">
        <f t="shared" si="74"/>
        <v>0</v>
      </c>
      <c r="AD75" s="3">
        <f t="shared" si="86"/>
        <v>23</v>
      </c>
      <c r="AE75" s="3">
        <f t="shared" si="75"/>
        <v>0</v>
      </c>
      <c r="AG75">
        <f t="shared" si="76"/>
        <v>0</v>
      </c>
      <c r="AH75" s="3">
        <f t="shared" si="87"/>
        <v>37</v>
      </c>
      <c r="AI75" s="3">
        <f t="shared" si="77"/>
        <v>0</v>
      </c>
      <c r="AJ75" s="7">
        <f t="shared" si="88"/>
        <v>25.373737373737381</v>
      </c>
      <c r="AK75" s="3">
        <f t="shared" si="78"/>
        <v>-55029215469.802261</v>
      </c>
    </row>
    <row r="76" spans="1:37" x14ac:dyDescent="0.25">
      <c r="A76">
        <f t="shared" si="60"/>
        <v>0</v>
      </c>
      <c r="B76" s="3">
        <f t="shared" si="79"/>
        <v>1</v>
      </c>
      <c r="C76" s="3">
        <f t="shared" si="61"/>
        <v>0</v>
      </c>
      <c r="E76">
        <f t="shared" si="62"/>
        <v>0</v>
      </c>
      <c r="F76" s="3">
        <f t="shared" si="80"/>
        <v>2</v>
      </c>
      <c r="G76" s="3">
        <f t="shared" si="63"/>
        <v>0</v>
      </c>
      <c r="I76">
        <f t="shared" si="64"/>
        <v>0</v>
      </c>
      <c r="J76" s="3">
        <f t="shared" si="81"/>
        <v>3</v>
      </c>
      <c r="K76" s="3">
        <f t="shared" si="65"/>
        <v>0</v>
      </c>
      <c r="M76">
        <f t="shared" si="66"/>
        <v>0</v>
      </c>
      <c r="N76" s="3">
        <f t="shared" si="82"/>
        <v>-5</v>
      </c>
      <c r="O76" s="3">
        <f t="shared" si="67"/>
        <v>0</v>
      </c>
      <c r="Q76">
        <f t="shared" si="68"/>
        <v>0</v>
      </c>
      <c r="R76" s="3">
        <f t="shared" si="83"/>
        <v>-11</v>
      </c>
      <c r="S76" s="3">
        <f t="shared" si="69"/>
        <v>0</v>
      </c>
      <c r="U76">
        <f t="shared" si="70"/>
        <v>0</v>
      </c>
      <c r="V76" s="3">
        <f t="shared" si="84"/>
        <v>-7</v>
      </c>
      <c r="W76" s="3">
        <f t="shared" si="71"/>
        <v>0</v>
      </c>
      <c r="Y76">
        <f t="shared" si="72"/>
        <v>0</v>
      </c>
      <c r="Z76" s="3">
        <f t="shared" si="85"/>
        <v>21</v>
      </c>
      <c r="AA76" s="3">
        <f t="shared" si="73"/>
        <v>0</v>
      </c>
      <c r="AC76">
        <f t="shared" si="74"/>
        <v>0</v>
      </c>
      <c r="AD76" s="3">
        <f t="shared" si="86"/>
        <v>23</v>
      </c>
      <c r="AE76" s="3">
        <f t="shared" si="75"/>
        <v>0</v>
      </c>
      <c r="AG76">
        <f t="shared" si="76"/>
        <v>0</v>
      </c>
      <c r="AH76" s="3">
        <f t="shared" si="87"/>
        <v>37</v>
      </c>
      <c r="AI76" s="3">
        <f t="shared" si="77"/>
        <v>0</v>
      </c>
      <c r="AJ76" s="7">
        <f t="shared" si="88"/>
        <v>25.878787878787886</v>
      </c>
      <c r="AK76" s="3">
        <f t="shared" si="78"/>
        <v>-79487879843.489029</v>
      </c>
    </row>
    <row r="77" spans="1:37" x14ac:dyDescent="0.25">
      <c r="A77">
        <f t="shared" si="60"/>
        <v>0</v>
      </c>
      <c r="B77" s="3">
        <f t="shared" si="79"/>
        <v>1</v>
      </c>
      <c r="C77" s="3">
        <f t="shared" si="61"/>
        <v>0</v>
      </c>
      <c r="E77">
        <f t="shared" si="62"/>
        <v>0</v>
      </c>
      <c r="F77" s="3">
        <f t="shared" si="80"/>
        <v>2</v>
      </c>
      <c r="G77" s="3">
        <f t="shared" si="63"/>
        <v>0</v>
      </c>
      <c r="I77">
        <f t="shared" si="64"/>
        <v>0</v>
      </c>
      <c r="J77" s="3">
        <f t="shared" si="81"/>
        <v>3</v>
      </c>
      <c r="K77" s="3">
        <f t="shared" si="65"/>
        <v>0</v>
      </c>
      <c r="M77">
        <f t="shared" si="66"/>
        <v>0</v>
      </c>
      <c r="N77" s="3">
        <f t="shared" si="82"/>
        <v>-5</v>
      </c>
      <c r="O77" s="3">
        <f t="shared" si="67"/>
        <v>0</v>
      </c>
      <c r="Q77">
        <f t="shared" si="68"/>
        <v>0</v>
      </c>
      <c r="R77" s="3">
        <f t="shared" si="83"/>
        <v>-11</v>
      </c>
      <c r="S77" s="3">
        <f t="shared" si="69"/>
        <v>0</v>
      </c>
      <c r="U77">
        <f t="shared" si="70"/>
        <v>0</v>
      </c>
      <c r="V77" s="3">
        <f t="shared" si="84"/>
        <v>-7</v>
      </c>
      <c r="W77" s="3">
        <f t="shared" si="71"/>
        <v>0</v>
      </c>
      <c r="Y77">
        <f t="shared" si="72"/>
        <v>0</v>
      </c>
      <c r="Z77" s="3">
        <f t="shared" si="85"/>
        <v>21</v>
      </c>
      <c r="AA77" s="3">
        <f t="shared" si="73"/>
        <v>0</v>
      </c>
      <c r="AC77">
        <f t="shared" si="74"/>
        <v>0</v>
      </c>
      <c r="AD77" s="3">
        <f t="shared" si="86"/>
        <v>23</v>
      </c>
      <c r="AE77" s="3">
        <f t="shared" si="75"/>
        <v>0</v>
      </c>
      <c r="AG77">
        <f t="shared" si="76"/>
        <v>0</v>
      </c>
      <c r="AH77" s="3">
        <f t="shared" si="87"/>
        <v>37</v>
      </c>
      <c r="AI77" s="3">
        <f t="shared" si="77"/>
        <v>0</v>
      </c>
      <c r="AJ77" s="7">
        <f t="shared" si="88"/>
        <v>26.383838383838391</v>
      </c>
      <c r="AK77" s="3">
        <f t="shared" si="78"/>
        <v>-109640380129.33073</v>
      </c>
    </row>
    <row r="78" spans="1:37" x14ac:dyDescent="0.25">
      <c r="A78">
        <f t="shared" si="60"/>
        <v>0</v>
      </c>
      <c r="B78" s="3">
        <f t="shared" si="79"/>
        <v>1</v>
      </c>
      <c r="C78" s="3">
        <f t="shared" si="61"/>
        <v>0</v>
      </c>
      <c r="E78">
        <f t="shared" si="62"/>
        <v>0</v>
      </c>
      <c r="F78" s="3">
        <f t="shared" si="80"/>
        <v>2</v>
      </c>
      <c r="G78" s="3">
        <f t="shared" si="63"/>
        <v>0</v>
      </c>
      <c r="I78">
        <f t="shared" si="64"/>
        <v>0</v>
      </c>
      <c r="J78" s="3">
        <f t="shared" si="81"/>
        <v>3</v>
      </c>
      <c r="K78" s="3">
        <f t="shared" si="65"/>
        <v>0</v>
      </c>
      <c r="M78">
        <f t="shared" si="66"/>
        <v>0</v>
      </c>
      <c r="N78" s="3">
        <f t="shared" si="82"/>
        <v>-5</v>
      </c>
      <c r="O78" s="3">
        <f t="shared" si="67"/>
        <v>0</v>
      </c>
      <c r="Q78">
        <f t="shared" si="68"/>
        <v>0</v>
      </c>
      <c r="R78" s="3">
        <f t="shared" si="83"/>
        <v>-11</v>
      </c>
      <c r="S78" s="3">
        <f t="shared" si="69"/>
        <v>0</v>
      </c>
      <c r="U78">
        <f t="shared" si="70"/>
        <v>0</v>
      </c>
      <c r="V78" s="3">
        <f t="shared" si="84"/>
        <v>-7</v>
      </c>
      <c r="W78" s="3">
        <f t="shared" si="71"/>
        <v>0</v>
      </c>
      <c r="Y78">
        <f t="shared" si="72"/>
        <v>0</v>
      </c>
      <c r="Z78" s="3">
        <f t="shared" si="85"/>
        <v>21</v>
      </c>
      <c r="AA78" s="3">
        <f t="shared" si="73"/>
        <v>0</v>
      </c>
      <c r="AC78">
        <f t="shared" si="74"/>
        <v>0</v>
      </c>
      <c r="AD78" s="3">
        <f t="shared" si="86"/>
        <v>23</v>
      </c>
      <c r="AE78" s="3">
        <f t="shared" si="75"/>
        <v>0</v>
      </c>
      <c r="AG78">
        <f t="shared" si="76"/>
        <v>0</v>
      </c>
      <c r="AH78" s="3">
        <f t="shared" si="87"/>
        <v>37</v>
      </c>
      <c r="AI78" s="3">
        <f t="shared" si="77"/>
        <v>0</v>
      </c>
      <c r="AJ78" s="7">
        <f t="shared" si="88"/>
        <v>26.888888888888896</v>
      </c>
      <c r="AK78" s="3">
        <f t="shared" si="78"/>
        <v>-145942316589.31033</v>
      </c>
    </row>
    <row r="79" spans="1:37" x14ac:dyDescent="0.25">
      <c r="A79">
        <f t="shared" si="60"/>
        <v>0</v>
      </c>
      <c r="B79" s="3">
        <f t="shared" si="79"/>
        <v>1</v>
      </c>
      <c r="C79" s="3">
        <f t="shared" si="61"/>
        <v>0</v>
      </c>
      <c r="E79">
        <f t="shared" si="62"/>
        <v>0</v>
      </c>
      <c r="F79" s="3">
        <f t="shared" si="80"/>
        <v>2</v>
      </c>
      <c r="G79" s="3">
        <f t="shared" si="63"/>
        <v>0</v>
      </c>
      <c r="I79">
        <f t="shared" si="64"/>
        <v>0</v>
      </c>
      <c r="J79" s="3">
        <f t="shared" si="81"/>
        <v>3</v>
      </c>
      <c r="K79" s="3">
        <f t="shared" si="65"/>
        <v>0</v>
      </c>
      <c r="M79">
        <f t="shared" si="66"/>
        <v>0</v>
      </c>
      <c r="N79" s="3">
        <f t="shared" si="82"/>
        <v>-5</v>
      </c>
      <c r="O79" s="3">
        <f t="shared" si="67"/>
        <v>0</v>
      </c>
      <c r="Q79">
        <f t="shared" si="68"/>
        <v>0</v>
      </c>
      <c r="R79" s="3">
        <f t="shared" si="83"/>
        <v>-11</v>
      </c>
      <c r="S79" s="3">
        <f t="shared" si="69"/>
        <v>0</v>
      </c>
      <c r="U79">
        <f t="shared" si="70"/>
        <v>0</v>
      </c>
      <c r="V79" s="3">
        <f t="shared" si="84"/>
        <v>-7</v>
      </c>
      <c r="W79" s="3">
        <f t="shared" si="71"/>
        <v>0</v>
      </c>
      <c r="Y79">
        <f t="shared" si="72"/>
        <v>0</v>
      </c>
      <c r="Z79" s="3">
        <f t="shared" si="85"/>
        <v>21</v>
      </c>
      <c r="AA79" s="3">
        <f t="shared" si="73"/>
        <v>0</v>
      </c>
      <c r="AC79">
        <f t="shared" si="74"/>
        <v>0</v>
      </c>
      <c r="AD79" s="3">
        <f t="shared" si="86"/>
        <v>23</v>
      </c>
      <c r="AE79" s="3">
        <f t="shared" si="75"/>
        <v>0</v>
      </c>
      <c r="AG79">
        <f t="shared" si="76"/>
        <v>0</v>
      </c>
      <c r="AH79" s="3">
        <f t="shared" si="87"/>
        <v>37</v>
      </c>
      <c r="AI79" s="3">
        <f t="shared" si="77"/>
        <v>0</v>
      </c>
      <c r="AJ79" s="7">
        <f t="shared" si="88"/>
        <v>27.393939393939402</v>
      </c>
      <c r="AK79" s="3">
        <f t="shared" si="78"/>
        <v>-188752406108.77142</v>
      </c>
    </row>
    <row r="80" spans="1:37" x14ac:dyDescent="0.25">
      <c r="A80">
        <f t="shared" si="60"/>
        <v>0</v>
      </c>
      <c r="B80" s="3">
        <f t="shared" si="79"/>
        <v>1</v>
      </c>
      <c r="C80" s="3">
        <f t="shared" si="61"/>
        <v>0</v>
      </c>
      <c r="E80">
        <f t="shared" si="62"/>
        <v>0</v>
      </c>
      <c r="F80" s="3">
        <f t="shared" si="80"/>
        <v>2</v>
      </c>
      <c r="G80" s="3">
        <f t="shared" si="63"/>
        <v>0</v>
      </c>
      <c r="I80">
        <f t="shared" si="64"/>
        <v>0</v>
      </c>
      <c r="J80" s="3">
        <f t="shared" si="81"/>
        <v>3</v>
      </c>
      <c r="K80" s="3">
        <f t="shared" si="65"/>
        <v>0</v>
      </c>
      <c r="M80">
        <f t="shared" si="66"/>
        <v>0</v>
      </c>
      <c r="N80" s="3">
        <f t="shared" si="82"/>
        <v>-5</v>
      </c>
      <c r="O80" s="3">
        <f t="shared" si="67"/>
        <v>0</v>
      </c>
      <c r="Q80">
        <f t="shared" si="68"/>
        <v>0</v>
      </c>
      <c r="R80" s="3">
        <f t="shared" si="83"/>
        <v>-11</v>
      </c>
      <c r="S80" s="3">
        <f t="shared" si="69"/>
        <v>0</v>
      </c>
      <c r="U80">
        <f t="shared" si="70"/>
        <v>0</v>
      </c>
      <c r="V80" s="3">
        <f t="shared" si="84"/>
        <v>-7</v>
      </c>
      <c r="W80" s="3">
        <f t="shared" si="71"/>
        <v>0</v>
      </c>
      <c r="Y80">
        <f t="shared" si="72"/>
        <v>0</v>
      </c>
      <c r="Z80" s="3">
        <f t="shared" si="85"/>
        <v>21</v>
      </c>
      <c r="AA80" s="3">
        <f t="shared" si="73"/>
        <v>0</v>
      </c>
      <c r="AC80">
        <f t="shared" si="74"/>
        <v>0</v>
      </c>
      <c r="AD80" s="3">
        <f t="shared" si="86"/>
        <v>23</v>
      </c>
      <c r="AE80" s="3">
        <f t="shared" si="75"/>
        <v>0</v>
      </c>
      <c r="AG80">
        <f t="shared" si="76"/>
        <v>0</v>
      </c>
      <c r="AH80" s="3">
        <f t="shared" si="87"/>
        <v>37</v>
      </c>
      <c r="AI80" s="3">
        <f t="shared" si="77"/>
        <v>0</v>
      </c>
      <c r="AJ80" s="7">
        <f t="shared" si="88"/>
        <v>27.898989898989907</v>
      </c>
      <c r="AK80" s="3">
        <f t="shared" si="78"/>
        <v>-238295544183.96014</v>
      </c>
    </row>
    <row r="81" spans="1:37" x14ac:dyDescent="0.25">
      <c r="A81">
        <f t="shared" si="60"/>
        <v>0</v>
      </c>
      <c r="B81" s="3">
        <f t="shared" si="79"/>
        <v>1</v>
      </c>
      <c r="C81" s="3">
        <f t="shared" si="61"/>
        <v>0</v>
      </c>
      <c r="E81">
        <f t="shared" si="62"/>
        <v>0</v>
      </c>
      <c r="F81" s="3">
        <f t="shared" si="80"/>
        <v>2</v>
      </c>
      <c r="G81" s="3">
        <f t="shared" si="63"/>
        <v>0</v>
      </c>
      <c r="I81">
        <f t="shared" si="64"/>
        <v>0</v>
      </c>
      <c r="J81" s="3">
        <f t="shared" si="81"/>
        <v>3</v>
      </c>
      <c r="K81" s="3">
        <f t="shared" si="65"/>
        <v>0</v>
      </c>
      <c r="M81">
        <f t="shared" si="66"/>
        <v>0</v>
      </c>
      <c r="N81" s="3">
        <f t="shared" si="82"/>
        <v>-5</v>
      </c>
      <c r="O81" s="3">
        <f t="shared" si="67"/>
        <v>0</v>
      </c>
      <c r="Q81">
        <f t="shared" si="68"/>
        <v>0</v>
      </c>
      <c r="R81" s="3">
        <f t="shared" si="83"/>
        <v>-11</v>
      </c>
      <c r="S81" s="3">
        <f t="shared" si="69"/>
        <v>0</v>
      </c>
      <c r="U81">
        <f t="shared" si="70"/>
        <v>0</v>
      </c>
      <c r="V81" s="3">
        <f t="shared" si="84"/>
        <v>-7</v>
      </c>
      <c r="W81" s="3">
        <f t="shared" si="71"/>
        <v>0</v>
      </c>
      <c r="Y81">
        <f t="shared" si="72"/>
        <v>0</v>
      </c>
      <c r="Z81" s="3">
        <f t="shared" si="85"/>
        <v>21</v>
      </c>
      <c r="AA81" s="3">
        <f t="shared" si="73"/>
        <v>0</v>
      </c>
      <c r="AC81">
        <f t="shared" si="74"/>
        <v>0</v>
      </c>
      <c r="AD81" s="3">
        <f t="shared" si="86"/>
        <v>23</v>
      </c>
      <c r="AE81" s="3">
        <f t="shared" si="75"/>
        <v>0</v>
      </c>
      <c r="AG81">
        <f t="shared" si="76"/>
        <v>0</v>
      </c>
      <c r="AH81" s="3">
        <f t="shared" si="87"/>
        <v>37</v>
      </c>
      <c r="AI81" s="3">
        <f t="shared" si="77"/>
        <v>0</v>
      </c>
      <c r="AJ81" s="7">
        <f t="shared" si="88"/>
        <v>28.404040404040412</v>
      </c>
      <c r="AK81" s="3">
        <f t="shared" si="78"/>
        <v>-294619914603.10596</v>
      </c>
    </row>
    <row r="82" spans="1:37" x14ac:dyDescent="0.25">
      <c r="A82">
        <f t="shared" si="60"/>
        <v>0</v>
      </c>
      <c r="B82" s="3">
        <f t="shared" si="79"/>
        <v>1</v>
      </c>
      <c r="C82" s="3">
        <f t="shared" si="61"/>
        <v>0</v>
      </c>
      <c r="E82">
        <f t="shared" si="62"/>
        <v>0</v>
      </c>
      <c r="F82" s="3">
        <f t="shared" si="80"/>
        <v>2</v>
      </c>
      <c r="G82" s="3">
        <f t="shared" si="63"/>
        <v>0</v>
      </c>
      <c r="I82">
        <f t="shared" si="64"/>
        <v>0</v>
      </c>
      <c r="J82" s="3">
        <f t="shared" si="81"/>
        <v>3</v>
      </c>
      <c r="K82" s="3">
        <f t="shared" si="65"/>
        <v>0</v>
      </c>
      <c r="M82">
        <f t="shared" si="66"/>
        <v>0</v>
      </c>
      <c r="N82" s="3">
        <f t="shared" si="82"/>
        <v>-5</v>
      </c>
      <c r="O82" s="3">
        <f t="shared" si="67"/>
        <v>0</v>
      </c>
      <c r="Q82">
        <f t="shared" si="68"/>
        <v>0</v>
      </c>
      <c r="R82" s="3">
        <f t="shared" si="83"/>
        <v>-11</v>
      </c>
      <c r="S82" s="3">
        <f t="shared" si="69"/>
        <v>0</v>
      </c>
      <c r="U82">
        <f t="shared" si="70"/>
        <v>0</v>
      </c>
      <c r="V82" s="3">
        <f t="shared" si="84"/>
        <v>-7</v>
      </c>
      <c r="W82" s="3">
        <f t="shared" si="71"/>
        <v>0</v>
      </c>
      <c r="Y82">
        <f t="shared" si="72"/>
        <v>0</v>
      </c>
      <c r="Z82" s="3">
        <f t="shared" si="85"/>
        <v>21</v>
      </c>
      <c r="AA82" s="3">
        <f t="shared" si="73"/>
        <v>0</v>
      </c>
      <c r="AC82">
        <f t="shared" si="74"/>
        <v>0</v>
      </c>
      <c r="AD82" s="3">
        <f t="shared" si="86"/>
        <v>23</v>
      </c>
      <c r="AE82" s="3">
        <f t="shared" si="75"/>
        <v>0</v>
      </c>
      <c r="AG82">
        <f t="shared" si="76"/>
        <v>0</v>
      </c>
      <c r="AH82" s="3">
        <f t="shared" si="87"/>
        <v>37</v>
      </c>
      <c r="AI82" s="3">
        <f t="shared" si="77"/>
        <v>0</v>
      </c>
      <c r="AJ82" s="7">
        <f t="shared" si="88"/>
        <v>28.909090909090917</v>
      </c>
      <c r="AK82" s="3">
        <f t="shared" si="78"/>
        <v>-357547580630.46185</v>
      </c>
    </row>
    <row r="83" spans="1:37" x14ac:dyDescent="0.25">
      <c r="A83">
        <f t="shared" si="60"/>
        <v>0</v>
      </c>
      <c r="B83" s="3">
        <f t="shared" si="79"/>
        <v>1</v>
      </c>
      <c r="C83" s="3">
        <f t="shared" si="61"/>
        <v>0</v>
      </c>
      <c r="E83">
        <f t="shared" si="62"/>
        <v>0</v>
      </c>
      <c r="F83" s="3">
        <f t="shared" si="80"/>
        <v>2</v>
      </c>
      <c r="G83" s="3">
        <f t="shared" si="63"/>
        <v>0</v>
      </c>
      <c r="I83">
        <f t="shared" si="64"/>
        <v>0</v>
      </c>
      <c r="J83" s="3">
        <f t="shared" si="81"/>
        <v>3</v>
      </c>
      <c r="K83" s="3">
        <f t="shared" si="65"/>
        <v>0</v>
      </c>
      <c r="M83">
        <f t="shared" si="66"/>
        <v>0</v>
      </c>
      <c r="N83" s="3">
        <f t="shared" si="82"/>
        <v>-5</v>
      </c>
      <c r="O83" s="3">
        <f t="shared" si="67"/>
        <v>0</v>
      </c>
      <c r="Q83">
        <f t="shared" si="68"/>
        <v>0</v>
      </c>
      <c r="R83" s="3">
        <f t="shared" si="83"/>
        <v>-11</v>
      </c>
      <c r="S83" s="3">
        <f t="shared" si="69"/>
        <v>0</v>
      </c>
      <c r="U83">
        <f t="shared" si="70"/>
        <v>0</v>
      </c>
      <c r="V83" s="3">
        <f t="shared" si="84"/>
        <v>-7</v>
      </c>
      <c r="W83" s="3">
        <f t="shared" si="71"/>
        <v>0</v>
      </c>
      <c r="Y83">
        <f t="shared" si="72"/>
        <v>0</v>
      </c>
      <c r="Z83" s="3">
        <f t="shared" si="85"/>
        <v>21</v>
      </c>
      <c r="AA83" s="3">
        <f t="shared" si="73"/>
        <v>0</v>
      </c>
      <c r="AC83">
        <f t="shared" si="74"/>
        <v>0</v>
      </c>
      <c r="AD83" s="3">
        <f t="shared" si="86"/>
        <v>23</v>
      </c>
      <c r="AE83" s="3">
        <f t="shared" si="75"/>
        <v>0</v>
      </c>
      <c r="AG83">
        <f t="shared" si="76"/>
        <v>0</v>
      </c>
      <c r="AH83" s="3">
        <f t="shared" si="87"/>
        <v>37</v>
      </c>
      <c r="AI83" s="3">
        <f t="shared" si="77"/>
        <v>0</v>
      </c>
      <c r="AJ83" s="7">
        <f t="shared" si="88"/>
        <v>29.414141414141422</v>
      </c>
      <c r="AK83" s="3">
        <f t="shared" si="78"/>
        <v>-426617960344.56488</v>
      </c>
    </row>
    <row r="84" spans="1:37" x14ac:dyDescent="0.25">
      <c r="A84">
        <f t="shared" si="60"/>
        <v>0</v>
      </c>
      <c r="B84" s="3">
        <f t="shared" si="79"/>
        <v>1</v>
      </c>
      <c r="C84" s="3">
        <f t="shared" si="61"/>
        <v>0</v>
      </c>
      <c r="E84">
        <f t="shared" si="62"/>
        <v>0</v>
      </c>
      <c r="F84" s="3">
        <f t="shared" si="80"/>
        <v>2</v>
      </c>
      <c r="G84" s="3">
        <f t="shared" si="63"/>
        <v>0</v>
      </c>
      <c r="I84">
        <f t="shared" si="64"/>
        <v>0</v>
      </c>
      <c r="J84" s="3">
        <f t="shared" si="81"/>
        <v>3</v>
      </c>
      <c r="K84" s="3">
        <f t="shared" si="65"/>
        <v>0</v>
      </c>
      <c r="M84">
        <f t="shared" si="66"/>
        <v>0</v>
      </c>
      <c r="N84" s="3">
        <f t="shared" si="82"/>
        <v>-5</v>
      </c>
      <c r="O84" s="3">
        <f t="shared" si="67"/>
        <v>0</v>
      </c>
      <c r="Q84">
        <f t="shared" si="68"/>
        <v>0</v>
      </c>
      <c r="R84" s="3">
        <f t="shared" si="83"/>
        <v>-11</v>
      </c>
      <c r="S84" s="3">
        <f t="shared" si="69"/>
        <v>0</v>
      </c>
      <c r="U84">
        <f t="shared" si="70"/>
        <v>0</v>
      </c>
      <c r="V84" s="3">
        <f t="shared" si="84"/>
        <v>-7</v>
      </c>
      <c r="W84" s="3">
        <f t="shared" si="71"/>
        <v>0</v>
      </c>
      <c r="Y84">
        <f t="shared" si="72"/>
        <v>0</v>
      </c>
      <c r="Z84" s="3">
        <f t="shared" si="85"/>
        <v>21</v>
      </c>
      <c r="AA84" s="3">
        <f t="shared" si="73"/>
        <v>0</v>
      </c>
      <c r="AC84">
        <f t="shared" si="74"/>
        <v>0</v>
      </c>
      <c r="AD84" s="3">
        <f t="shared" si="86"/>
        <v>23</v>
      </c>
      <c r="AE84" s="3">
        <f t="shared" si="75"/>
        <v>0</v>
      </c>
      <c r="AG84">
        <f t="shared" si="76"/>
        <v>0</v>
      </c>
      <c r="AH84" s="3">
        <f t="shared" si="87"/>
        <v>37</v>
      </c>
      <c r="AI84" s="3">
        <f t="shared" si="77"/>
        <v>0</v>
      </c>
      <c r="AJ84" s="7">
        <f t="shared" si="88"/>
        <v>29.919191919191928</v>
      </c>
      <c r="AK84" s="3">
        <f t="shared" si="78"/>
        <v>-501023556848.35529</v>
      </c>
    </row>
    <row r="85" spans="1:37" x14ac:dyDescent="0.25">
      <c r="A85">
        <f t="shared" si="60"/>
        <v>0</v>
      </c>
      <c r="B85" s="3">
        <f t="shared" si="79"/>
        <v>1</v>
      </c>
      <c r="C85" s="3">
        <f t="shared" si="61"/>
        <v>0</v>
      </c>
      <c r="E85">
        <f t="shared" si="62"/>
        <v>0</v>
      </c>
      <c r="F85" s="3">
        <f t="shared" si="80"/>
        <v>2</v>
      </c>
      <c r="G85" s="3">
        <f t="shared" si="63"/>
        <v>0</v>
      </c>
      <c r="I85">
        <f t="shared" si="64"/>
        <v>0</v>
      </c>
      <c r="J85" s="3">
        <f t="shared" si="81"/>
        <v>3</v>
      </c>
      <c r="K85" s="3">
        <f t="shared" si="65"/>
        <v>0</v>
      </c>
      <c r="M85">
        <f t="shared" si="66"/>
        <v>0</v>
      </c>
      <c r="N85" s="3">
        <f t="shared" si="82"/>
        <v>-5</v>
      </c>
      <c r="O85" s="3">
        <f t="shared" si="67"/>
        <v>0</v>
      </c>
      <c r="Q85">
        <f t="shared" si="68"/>
        <v>0</v>
      </c>
      <c r="R85" s="3">
        <f t="shared" si="83"/>
        <v>-11</v>
      </c>
      <c r="S85" s="3">
        <f t="shared" si="69"/>
        <v>0</v>
      </c>
      <c r="U85">
        <f t="shared" si="70"/>
        <v>0</v>
      </c>
      <c r="V85" s="3">
        <f t="shared" si="84"/>
        <v>-7</v>
      </c>
      <c r="W85" s="3">
        <f t="shared" si="71"/>
        <v>0</v>
      </c>
      <c r="Y85">
        <f t="shared" si="72"/>
        <v>0</v>
      </c>
      <c r="Z85" s="3">
        <f t="shared" si="85"/>
        <v>21</v>
      </c>
      <c r="AA85" s="3">
        <f t="shared" si="73"/>
        <v>0</v>
      </c>
      <c r="AC85">
        <f t="shared" si="74"/>
        <v>0</v>
      </c>
      <c r="AD85" s="3">
        <f t="shared" si="86"/>
        <v>23</v>
      </c>
      <c r="AE85" s="3">
        <f t="shared" si="75"/>
        <v>0</v>
      </c>
      <c r="AG85">
        <f t="shared" si="76"/>
        <v>0</v>
      </c>
      <c r="AH85" s="3">
        <f t="shared" si="87"/>
        <v>37</v>
      </c>
      <c r="AI85" s="3">
        <f t="shared" si="77"/>
        <v>0</v>
      </c>
      <c r="AJ85" s="7">
        <f t="shared" si="88"/>
        <v>30.424242424242433</v>
      </c>
      <c r="AK85" s="3">
        <f t="shared" si="78"/>
        <v>-579537281358.74011</v>
      </c>
    </row>
    <row r="86" spans="1:37" x14ac:dyDescent="0.25">
      <c r="A86">
        <f t="shared" si="60"/>
        <v>0</v>
      </c>
      <c r="B86" s="3">
        <f t="shared" si="79"/>
        <v>1</v>
      </c>
      <c r="C86" s="3">
        <f t="shared" si="61"/>
        <v>0</v>
      </c>
      <c r="E86">
        <f t="shared" si="62"/>
        <v>0</v>
      </c>
      <c r="F86" s="3">
        <f t="shared" si="80"/>
        <v>2</v>
      </c>
      <c r="G86" s="3">
        <f t="shared" si="63"/>
        <v>0</v>
      </c>
      <c r="I86">
        <f t="shared" si="64"/>
        <v>0</v>
      </c>
      <c r="J86" s="3">
        <f t="shared" si="81"/>
        <v>3</v>
      </c>
      <c r="K86" s="3">
        <f t="shared" si="65"/>
        <v>0</v>
      </c>
      <c r="M86">
        <f t="shared" si="66"/>
        <v>0</v>
      </c>
      <c r="N86" s="3">
        <f t="shared" si="82"/>
        <v>-5</v>
      </c>
      <c r="O86" s="3">
        <f t="shared" si="67"/>
        <v>0</v>
      </c>
      <c r="Q86">
        <f t="shared" si="68"/>
        <v>0</v>
      </c>
      <c r="R86" s="3">
        <f t="shared" si="83"/>
        <v>-11</v>
      </c>
      <c r="S86" s="3">
        <f t="shared" si="69"/>
        <v>0</v>
      </c>
      <c r="U86">
        <f t="shared" si="70"/>
        <v>0</v>
      </c>
      <c r="V86" s="3">
        <f t="shared" si="84"/>
        <v>-7</v>
      </c>
      <c r="W86" s="3">
        <f t="shared" si="71"/>
        <v>0</v>
      </c>
      <c r="Y86">
        <f t="shared" si="72"/>
        <v>0</v>
      </c>
      <c r="Z86" s="3">
        <f t="shared" si="85"/>
        <v>21</v>
      </c>
      <c r="AA86" s="3">
        <f t="shared" si="73"/>
        <v>0</v>
      </c>
      <c r="AC86">
        <f t="shared" si="74"/>
        <v>0</v>
      </c>
      <c r="AD86" s="3">
        <f t="shared" si="86"/>
        <v>23</v>
      </c>
      <c r="AE86" s="3">
        <f t="shared" si="75"/>
        <v>0</v>
      </c>
      <c r="AG86">
        <f t="shared" si="76"/>
        <v>0</v>
      </c>
      <c r="AH86" s="3">
        <f t="shared" si="87"/>
        <v>37</v>
      </c>
      <c r="AI86" s="3">
        <f t="shared" si="77"/>
        <v>0</v>
      </c>
      <c r="AJ86" s="7">
        <f t="shared" si="88"/>
        <v>30.929292929292938</v>
      </c>
      <c r="AK86" s="3">
        <f t="shared" si="78"/>
        <v>-660430673697.85864</v>
      </c>
    </row>
    <row r="87" spans="1:37" x14ac:dyDescent="0.25">
      <c r="A87">
        <f t="shared" si="60"/>
        <v>0</v>
      </c>
      <c r="B87" s="3">
        <f t="shared" si="79"/>
        <v>1</v>
      </c>
      <c r="C87" s="3">
        <f t="shared" si="61"/>
        <v>0</v>
      </c>
      <c r="E87">
        <f t="shared" si="62"/>
        <v>0</v>
      </c>
      <c r="F87" s="3">
        <f t="shared" si="80"/>
        <v>2</v>
      </c>
      <c r="G87" s="3">
        <f t="shared" si="63"/>
        <v>0</v>
      </c>
      <c r="I87">
        <f t="shared" si="64"/>
        <v>0</v>
      </c>
      <c r="J87" s="3">
        <f t="shared" si="81"/>
        <v>3</v>
      </c>
      <c r="K87" s="3">
        <f t="shared" si="65"/>
        <v>0</v>
      </c>
      <c r="M87">
        <f t="shared" si="66"/>
        <v>0</v>
      </c>
      <c r="N87" s="3">
        <f t="shared" si="82"/>
        <v>-5</v>
      </c>
      <c r="O87" s="3">
        <f t="shared" si="67"/>
        <v>0</v>
      </c>
      <c r="Q87">
        <f t="shared" si="68"/>
        <v>0</v>
      </c>
      <c r="R87" s="3">
        <f t="shared" si="83"/>
        <v>-11</v>
      </c>
      <c r="S87" s="3">
        <f t="shared" si="69"/>
        <v>0</v>
      </c>
      <c r="U87">
        <f t="shared" si="70"/>
        <v>0</v>
      </c>
      <c r="V87" s="3">
        <f t="shared" si="84"/>
        <v>-7</v>
      </c>
      <c r="W87" s="3">
        <f t="shared" si="71"/>
        <v>0</v>
      </c>
      <c r="Y87">
        <f t="shared" si="72"/>
        <v>0</v>
      </c>
      <c r="Z87" s="3">
        <f t="shared" si="85"/>
        <v>21</v>
      </c>
      <c r="AA87" s="3">
        <f t="shared" si="73"/>
        <v>0</v>
      </c>
      <c r="AC87">
        <f t="shared" si="74"/>
        <v>0</v>
      </c>
      <c r="AD87" s="3">
        <f t="shared" si="86"/>
        <v>23</v>
      </c>
      <c r="AE87" s="3">
        <f t="shared" si="75"/>
        <v>0</v>
      </c>
      <c r="AG87">
        <f t="shared" si="76"/>
        <v>0</v>
      </c>
      <c r="AH87" s="3">
        <f t="shared" si="87"/>
        <v>37</v>
      </c>
      <c r="AI87" s="3">
        <f t="shared" si="77"/>
        <v>0</v>
      </c>
      <c r="AJ87" s="7">
        <f t="shared" si="88"/>
        <v>31.434343434343443</v>
      </c>
      <c r="AK87" s="3">
        <f t="shared" si="78"/>
        <v>-741382290446.80688</v>
      </c>
    </row>
    <row r="88" spans="1:37" x14ac:dyDescent="0.25">
      <c r="A88">
        <f t="shared" si="60"/>
        <v>0</v>
      </c>
      <c r="B88" s="3">
        <f t="shared" si="79"/>
        <v>1</v>
      </c>
      <c r="C88" s="3">
        <f t="shared" si="61"/>
        <v>0</v>
      </c>
      <c r="E88">
        <f t="shared" si="62"/>
        <v>0</v>
      </c>
      <c r="F88" s="3">
        <f t="shared" si="80"/>
        <v>2</v>
      </c>
      <c r="G88" s="3">
        <f t="shared" si="63"/>
        <v>0</v>
      </c>
      <c r="I88">
        <f t="shared" si="64"/>
        <v>0</v>
      </c>
      <c r="J88" s="3">
        <f t="shared" si="81"/>
        <v>3</v>
      </c>
      <c r="K88" s="3">
        <f t="shared" si="65"/>
        <v>0</v>
      </c>
      <c r="M88">
        <f t="shared" si="66"/>
        <v>0</v>
      </c>
      <c r="N88" s="3">
        <f t="shared" si="82"/>
        <v>-5</v>
      </c>
      <c r="O88" s="3">
        <f t="shared" si="67"/>
        <v>0</v>
      </c>
      <c r="Q88">
        <f t="shared" si="68"/>
        <v>0</v>
      </c>
      <c r="R88" s="3">
        <f t="shared" si="83"/>
        <v>-11</v>
      </c>
      <c r="S88" s="3">
        <f t="shared" si="69"/>
        <v>0</v>
      </c>
      <c r="U88">
        <f t="shared" si="70"/>
        <v>0</v>
      </c>
      <c r="V88" s="3">
        <f t="shared" si="84"/>
        <v>-7</v>
      </c>
      <c r="W88" s="3">
        <f t="shared" si="71"/>
        <v>0</v>
      </c>
      <c r="Y88">
        <f t="shared" si="72"/>
        <v>0</v>
      </c>
      <c r="Z88" s="3">
        <f t="shared" si="85"/>
        <v>21</v>
      </c>
      <c r="AA88" s="3">
        <f t="shared" si="73"/>
        <v>0</v>
      </c>
      <c r="AC88">
        <f t="shared" si="74"/>
        <v>0</v>
      </c>
      <c r="AD88" s="3">
        <f t="shared" si="86"/>
        <v>23</v>
      </c>
      <c r="AE88" s="3">
        <f t="shared" si="75"/>
        <v>0</v>
      </c>
      <c r="AG88">
        <f t="shared" si="76"/>
        <v>0</v>
      </c>
      <c r="AH88" s="3">
        <f t="shared" si="87"/>
        <v>37</v>
      </c>
      <c r="AI88" s="3">
        <f t="shared" si="77"/>
        <v>0</v>
      </c>
      <c r="AJ88" s="7">
        <f t="shared" si="88"/>
        <v>31.939393939393948</v>
      </c>
      <c r="AK88" s="3">
        <f t="shared" si="78"/>
        <v>-819375495985.28638</v>
      </c>
    </row>
    <row r="89" spans="1:37" x14ac:dyDescent="0.25">
      <c r="A89">
        <f t="shared" si="60"/>
        <v>0</v>
      </c>
      <c r="B89" s="3">
        <f t="shared" si="79"/>
        <v>1</v>
      </c>
      <c r="C89" s="3">
        <f t="shared" si="61"/>
        <v>0</v>
      </c>
      <c r="E89">
        <f t="shared" si="62"/>
        <v>0</v>
      </c>
      <c r="F89" s="3">
        <f t="shared" si="80"/>
        <v>2</v>
      </c>
      <c r="G89" s="3">
        <f t="shared" si="63"/>
        <v>0</v>
      </c>
      <c r="I89">
        <f t="shared" si="64"/>
        <v>0</v>
      </c>
      <c r="J89" s="3">
        <f t="shared" si="81"/>
        <v>3</v>
      </c>
      <c r="K89" s="3">
        <f t="shared" si="65"/>
        <v>0</v>
      </c>
      <c r="M89">
        <f t="shared" si="66"/>
        <v>0</v>
      </c>
      <c r="N89" s="3">
        <f t="shared" si="82"/>
        <v>-5</v>
      </c>
      <c r="O89" s="3">
        <f t="shared" si="67"/>
        <v>0</v>
      </c>
      <c r="Q89">
        <f t="shared" si="68"/>
        <v>0</v>
      </c>
      <c r="R89" s="3">
        <f t="shared" si="83"/>
        <v>-11</v>
      </c>
      <c r="S89" s="3">
        <f t="shared" si="69"/>
        <v>0</v>
      </c>
      <c r="U89">
        <f t="shared" si="70"/>
        <v>0</v>
      </c>
      <c r="V89" s="3">
        <f t="shared" si="84"/>
        <v>-7</v>
      </c>
      <c r="W89" s="3">
        <f t="shared" si="71"/>
        <v>0</v>
      </c>
      <c r="Y89">
        <f t="shared" si="72"/>
        <v>0</v>
      </c>
      <c r="Z89" s="3">
        <f t="shared" si="85"/>
        <v>21</v>
      </c>
      <c r="AA89" s="3">
        <f t="shared" si="73"/>
        <v>0</v>
      </c>
      <c r="AC89">
        <f t="shared" si="74"/>
        <v>0</v>
      </c>
      <c r="AD89" s="3">
        <f t="shared" si="86"/>
        <v>23</v>
      </c>
      <c r="AE89" s="3">
        <f t="shared" si="75"/>
        <v>0</v>
      </c>
      <c r="AG89">
        <f t="shared" si="76"/>
        <v>0</v>
      </c>
      <c r="AH89" s="3">
        <f t="shared" si="87"/>
        <v>37</v>
      </c>
      <c r="AI89" s="3">
        <f t="shared" si="77"/>
        <v>0</v>
      </c>
      <c r="AJ89" s="7">
        <f t="shared" si="88"/>
        <v>32.44444444444445</v>
      </c>
      <c r="AK89" s="3">
        <f t="shared" si="78"/>
        <v>-890584855827.49072</v>
      </c>
    </row>
    <row r="90" spans="1:37" x14ac:dyDescent="0.25">
      <c r="A90">
        <f t="shared" si="60"/>
        <v>0</v>
      </c>
      <c r="B90" s="3">
        <f t="shared" si="79"/>
        <v>1</v>
      </c>
      <c r="C90" s="3">
        <f t="shared" si="61"/>
        <v>0</v>
      </c>
      <c r="E90">
        <f t="shared" si="62"/>
        <v>0</v>
      </c>
      <c r="F90" s="3">
        <f t="shared" si="80"/>
        <v>2</v>
      </c>
      <c r="G90" s="3">
        <f t="shared" si="63"/>
        <v>0</v>
      </c>
      <c r="I90">
        <f t="shared" si="64"/>
        <v>0</v>
      </c>
      <c r="J90" s="3">
        <f t="shared" si="81"/>
        <v>3</v>
      </c>
      <c r="K90" s="3">
        <f t="shared" si="65"/>
        <v>0</v>
      </c>
      <c r="M90">
        <f t="shared" si="66"/>
        <v>0</v>
      </c>
      <c r="N90" s="3">
        <f t="shared" si="82"/>
        <v>-5</v>
      </c>
      <c r="O90" s="3">
        <f t="shared" si="67"/>
        <v>0</v>
      </c>
      <c r="Q90">
        <f t="shared" si="68"/>
        <v>0</v>
      </c>
      <c r="R90" s="3">
        <f t="shared" si="83"/>
        <v>-11</v>
      </c>
      <c r="S90" s="3">
        <f t="shared" si="69"/>
        <v>0</v>
      </c>
      <c r="U90">
        <f t="shared" si="70"/>
        <v>0</v>
      </c>
      <c r="V90" s="3">
        <f t="shared" si="84"/>
        <v>-7</v>
      </c>
      <c r="W90" s="3">
        <f t="shared" si="71"/>
        <v>0</v>
      </c>
      <c r="Y90">
        <f t="shared" si="72"/>
        <v>0</v>
      </c>
      <c r="Z90" s="3">
        <f t="shared" si="85"/>
        <v>21</v>
      </c>
      <c r="AA90" s="3">
        <f t="shared" si="73"/>
        <v>0</v>
      </c>
      <c r="AC90">
        <f t="shared" si="74"/>
        <v>0</v>
      </c>
      <c r="AD90" s="3">
        <f t="shared" si="86"/>
        <v>23</v>
      </c>
      <c r="AE90" s="3">
        <f t="shared" si="75"/>
        <v>0</v>
      </c>
      <c r="AG90">
        <f t="shared" si="76"/>
        <v>0</v>
      </c>
      <c r="AH90" s="3">
        <f t="shared" si="87"/>
        <v>37</v>
      </c>
      <c r="AI90" s="3">
        <f t="shared" si="77"/>
        <v>0</v>
      </c>
      <c r="AJ90" s="7">
        <f t="shared" si="88"/>
        <v>32.949494949494955</v>
      </c>
      <c r="AK90" s="3">
        <f t="shared" si="78"/>
        <v>-950250295075.78687</v>
      </c>
    </row>
    <row r="91" spans="1:37" x14ac:dyDescent="0.25">
      <c r="A91">
        <f t="shared" si="60"/>
        <v>0</v>
      </c>
      <c r="B91" s="3">
        <f t="shared" si="79"/>
        <v>1</v>
      </c>
      <c r="C91" s="3">
        <f t="shared" si="61"/>
        <v>0</v>
      </c>
      <c r="E91">
        <f t="shared" si="62"/>
        <v>0</v>
      </c>
      <c r="F91" s="3">
        <f t="shared" si="80"/>
        <v>2</v>
      </c>
      <c r="G91" s="3">
        <f t="shared" si="63"/>
        <v>0</v>
      </c>
      <c r="I91">
        <f t="shared" si="64"/>
        <v>0</v>
      </c>
      <c r="J91" s="3">
        <f t="shared" si="81"/>
        <v>3</v>
      </c>
      <c r="K91" s="3">
        <f t="shared" si="65"/>
        <v>0</v>
      </c>
      <c r="M91">
        <f t="shared" si="66"/>
        <v>0</v>
      </c>
      <c r="N91" s="3">
        <f t="shared" si="82"/>
        <v>-5</v>
      </c>
      <c r="O91" s="3">
        <f t="shared" si="67"/>
        <v>0</v>
      </c>
      <c r="Q91">
        <f t="shared" si="68"/>
        <v>0</v>
      </c>
      <c r="R91" s="3">
        <f t="shared" si="83"/>
        <v>-11</v>
      </c>
      <c r="S91" s="3">
        <f t="shared" si="69"/>
        <v>0</v>
      </c>
      <c r="U91">
        <f t="shared" si="70"/>
        <v>0</v>
      </c>
      <c r="V91" s="3">
        <f t="shared" si="84"/>
        <v>-7</v>
      </c>
      <c r="W91" s="3">
        <f t="shared" si="71"/>
        <v>0</v>
      </c>
      <c r="Y91">
        <f t="shared" si="72"/>
        <v>0</v>
      </c>
      <c r="Z91" s="3">
        <f t="shared" si="85"/>
        <v>21</v>
      </c>
      <c r="AA91" s="3">
        <f t="shared" si="73"/>
        <v>0</v>
      </c>
      <c r="AC91">
        <f t="shared" si="74"/>
        <v>0</v>
      </c>
      <c r="AD91" s="3">
        <f t="shared" si="86"/>
        <v>23</v>
      </c>
      <c r="AE91" s="3">
        <f t="shared" si="75"/>
        <v>0</v>
      </c>
      <c r="AG91">
        <f t="shared" si="76"/>
        <v>0</v>
      </c>
      <c r="AH91" s="3">
        <f t="shared" si="87"/>
        <v>37</v>
      </c>
      <c r="AI91" s="3">
        <f t="shared" si="77"/>
        <v>0</v>
      </c>
      <c r="AJ91" s="7">
        <f t="shared" si="88"/>
        <v>33.45454545454546</v>
      </c>
      <c r="AK91" s="3">
        <f t="shared" si="78"/>
        <v>-992538147448.51318</v>
      </c>
    </row>
    <row r="92" spans="1:37" x14ac:dyDescent="0.25">
      <c r="A92">
        <f t="shared" si="60"/>
        <v>0</v>
      </c>
      <c r="B92" s="3">
        <f t="shared" si="79"/>
        <v>1</v>
      </c>
      <c r="C92" s="3">
        <f t="shared" si="61"/>
        <v>0</v>
      </c>
      <c r="E92">
        <f t="shared" si="62"/>
        <v>0</v>
      </c>
      <c r="F92" s="3">
        <f t="shared" si="80"/>
        <v>2</v>
      </c>
      <c r="G92" s="3">
        <f t="shared" si="63"/>
        <v>0</v>
      </c>
      <c r="I92">
        <f t="shared" si="64"/>
        <v>0</v>
      </c>
      <c r="J92" s="3">
        <f t="shared" si="81"/>
        <v>3</v>
      </c>
      <c r="K92" s="3">
        <f t="shared" si="65"/>
        <v>0</v>
      </c>
      <c r="M92">
        <f t="shared" si="66"/>
        <v>0</v>
      </c>
      <c r="N92" s="3">
        <f t="shared" si="82"/>
        <v>-5</v>
      </c>
      <c r="O92" s="3">
        <f t="shared" si="67"/>
        <v>0</v>
      </c>
      <c r="Q92">
        <f t="shared" si="68"/>
        <v>0</v>
      </c>
      <c r="R92" s="3">
        <f t="shared" si="83"/>
        <v>-11</v>
      </c>
      <c r="S92" s="3">
        <f t="shared" si="69"/>
        <v>0</v>
      </c>
      <c r="U92">
        <f t="shared" si="70"/>
        <v>0</v>
      </c>
      <c r="V92" s="3">
        <f t="shared" si="84"/>
        <v>-7</v>
      </c>
      <c r="W92" s="3">
        <f t="shared" si="71"/>
        <v>0</v>
      </c>
      <c r="Y92">
        <f t="shared" si="72"/>
        <v>0</v>
      </c>
      <c r="Z92" s="3">
        <f t="shared" si="85"/>
        <v>21</v>
      </c>
      <c r="AA92" s="3">
        <f t="shared" si="73"/>
        <v>0</v>
      </c>
      <c r="AC92">
        <f t="shared" si="74"/>
        <v>0</v>
      </c>
      <c r="AD92" s="3">
        <f t="shared" si="86"/>
        <v>23</v>
      </c>
      <c r="AE92" s="3">
        <f t="shared" si="75"/>
        <v>0</v>
      </c>
      <c r="AG92">
        <f t="shared" si="76"/>
        <v>0</v>
      </c>
      <c r="AH92" s="3">
        <f t="shared" si="87"/>
        <v>37</v>
      </c>
      <c r="AI92" s="3">
        <f t="shared" si="77"/>
        <v>0</v>
      </c>
      <c r="AJ92" s="7">
        <f t="shared" si="88"/>
        <v>33.959595959595966</v>
      </c>
      <c r="AK92" s="3">
        <f t="shared" si="78"/>
        <v>-1010388182198.1611</v>
      </c>
    </row>
    <row r="93" spans="1:37" x14ac:dyDescent="0.25">
      <c r="A93">
        <f t="shared" si="60"/>
        <v>0</v>
      </c>
      <c r="B93" s="3">
        <f t="shared" si="79"/>
        <v>1</v>
      </c>
      <c r="C93" s="3">
        <f t="shared" si="61"/>
        <v>0</v>
      </c>
      <c r="E93">
        <f t="shared" si="62"/>
        <v>0</v>
      </c>
      <c r="F93" s="3">
        <f t="shared" si="80"/>
        <v>2</v>
      </c>
      <c r="G93" s="3">
        <f t="shared" si="63"/>
        <v>0</v>
      </c>
      <c r="I93">
        <f t="shared" si="64"/>
        <v>0</v>
      </c>
      <c r="J93" s="3">
        <f t="shared" si="81"/>
        <v>3</v>
      </c>
      <c r="K93" s="3">
        <f t="shared" si="65"/>
        <v>0</v>
      </c>
      <c r="M93">
        <f t="shared" si="66"/>
        <v>0</v>
      </c>
      <c r="N93" s="3">
        <f t="shared" si="82"/>
        <v>-5</v>
      </c>
      <c r="O93" s="3">
        <f t="shared" si="67"/>
        <v>0</v>
      </c>
      <c r="Q93">
        <f t="shared" si="68"/>
        <v>0</v>
      </c>
      <c r="R93" s="3">
        <f t="shared" si="83"/>
        <v>-11</v>
      </c>
      <c r="S93" s="3">
        <f t="shared" si="69"/>
        <v>0</v>
      </c>
      <c r="U93">
        <f t="shared" si="70"/>
        <v>0</v>
      </c>
      <c r="V93" s="3">
        <f t="shared" si="84"/>
        <v>-7</v>
      </c>
      <c r="W93" s="3">
        <f t="shared" si="71"/>
        <v>0</v>
      </c>
      <c r="Y93">
        <f t="shared" si="72"/>
        <v>0</v>
      </c>
      <c r="Z93" s="3">
        <f t="shared" si="85"/>
        <v>21</v>
      </c>
      <c r="AA93" s="3">
        <f t="shared" si="73"/>
        <v>0</v>
      </c>
      <c r="AC93">
        <f t="shared" si="74"/>
        <v>0</v>
      </c>
      <c r="AD93" s="3">
        <f t="shared" si="86"/>
        <v>23</v>
      </c>
      <c r="AE93" s="3">
        <f t="shared" si="75"/>
        <v>0</v>
      </c>
      <c r="AG93">
        <f t="shared" si="76"/>
        <v>0</v>
      </c>
      <c r="AH93" s="3">
        <f t="shared" si="87"/>
        <v>37</v>
      </c>
      <c r="AI93" s="3">
        <f t="shared" si="77"/>
        <v>0</v>
      </c>
      <c r="AJ93" s="7">
        <f t="shared" si="88"/>
        <v>34.464646464646471</v>
      </c>
      <c r="AK93" s="3">
        <f t="shared" si="78"/>
        <v>-995345657319.09167</v>
      </c>
    </row>
    <row r="94" spans="1:37" x14ac:dyDescent="0.25">
      <c r="A94">
        <f t="shared" si="60"/>
        <v>0</v>
      </c>
      <c r="B94" s="3">
        <f t="shared" si="79"/>
        <v>1</v>
      </c>
      <c r="C94" s="3">
        <f t="shared" si="61"/>
        <v>0</v>
      </c>
      <c r="E94">
        <f t="shared" si="62"/>
        <v>0</v>
      </c>
      <c r="F94" s="3">
        <f t="shared" si="80"/>
        <v>2</v>
      </c>
      <c r="G94" s="3">
        <f t="shared" si="63"/>
        <v>0</v>
      </c>
      <c r="I94">
        <f t="shared" si="64"/>
        <v>0</v>
      </c>
      <c r="J94" s="3">
        <f t="shared" si="81"/>
        <v>3</v>
      </c>
      <c r="K94" s="3">
        <f t="shared" si="65"/>
        <v>0</v>
      </c>
      <c r="M94">
        <f t="shared" si="66"/>
        <v>0</v>
      </c>
      <c r="N94" s="3">
        <f t="shared" si="82"/>
        <v>-5</v>
      </c>
      <c r="O94" s="3">
        <f t="shared" si="67"/>
        <v>0</v>
      </c>
      <c r="Q94">
        <f t="shared" si="68"/>
        <v>0</v>
      </c>
      <c r="R94" s="3">
        <f t="shared" si="83"/>
        <v>-11</v>
      </c>
      <c r="S94" s="3">
        <f t="shared" si="69"/>
        <v>0</v>
      </c>
      <c r="U94">
        <f t="shared" si="70"/>
        <v>0</v>
      </c>
      <c r="V94" s="3">
        <f t="shared" si="84"/>
        <v>-7</v>
      </c>
      <c r="W94" s="3">
        <f t="shared" si="71"/>
        <v>0</v>
      </c>
      <c r="Y94">
        <f t="shared" si="72"/>
        <v>0</v>
      </c>
      <c r="Z94" s="3">
        <f t="shared" si="85"/>
        <v>21</v>
      </c>
      <c r="AA94" s="3">
        <f t="shared" si="73"/>
        <v>0</v>
      </c>
      <c r="AC94">
        <f t="shared" si="74"/>
        <v>0</v>
      </c>
      <c r="AD94" s="3">
        <f t="shared" si="86"/>
        <v>23</v>
      </c>
      <c r="AE94" s="3">
        <f t="shared" si="75"/>
        <v>0</v>
      </c>
      <c r="AG94">
        <f t="shared" si="76"/>
        <v>0</v>
      </c>
      <c r="AH94" s="3">
        <f t="shared" si="87"/>
        <v>37</v>
      </c>
      <c r="AI94" s="3">
        <f t="shared" si="77"/>
        <v>0</v>
      </c>
      <c r="AJ94" s="7">
        <f t="shared" si="88"/>
        <v>34.969696969696976</v>
      </c>
      <c r="AK94" s="3">
        <f t="shared" si="78"/>
        <v>-937377407751.97791</v>
      </c>
    </row>
    <row r="95" spans="1:37" x14ac:dyDescent="0.25">
      <c r="A95">
        <f t="shared" si="60"/>
        <v>0</v>
      </c>
      <c r="B95" s="3">
        <f t="shared" si="79"/>
        <v>1</v>
      </c>
      <c r="C95" s="3">
        <f t="shared" si="61"/>
        <v>0</v>
      </c>
      <c r="E95">
        <f t="shared" si="62"/>
        <v>0</v>
      </c>
      <c r="F95" s="3">
        <f t="shared" si="80"/>
        <v>2</v>
      </c>
      <c r="G95" s="3">
        <f t="shared" si="63"/>
        <v>0</v>
      </c>
      <c r="I95">
        <f t="shared" si="64"/>
        <v>0</v>
      </c>
      <c r="J95" s="3">
        <f t="shared" si="81"/>
        <v>3</v>
      </c>
      <c r="K95" s="3">
        <f t="shared" si="65"/>
        <v>0</v>
      </c>
      <c r="M95">
        <f t="shared" si="66"/>
        <v>0</v>
      </c>
      <c r="N95" s="3">
        <f t="shared" si="82"/>
        <v>-5</v>
      </c>
      <c r="O95" s="3">
        <f t="shared" si="67"/>
        <v>0</v>
      </c>
      <c r="Q95">
        <f t="shared" si="68"/>
        <v>0</v>
      </c>
      <c r="R95" s="3">
        <f t="shared" si="83"/>
        <v>-11</v>
      </c>
      <c r="S95" s="3">
        <f t="shared" si="69"/>
        <v>0</v>
      </c>
      <c r="U95">
        <f t="shared" si="70"/>
        <v>0</v>
      </c>
      <c r="V95" s="3">
        <f t="shared" si="84"/>
        <v>-7</v>
      </c>
      <c r="W95" s="3">
        <f t="shared" si="71"/>
        <v>0</v>
      </c>
      <c r="Y95">
        <f t="shared" si="72"/>
        <v>0</v>
      </c>
      <c r="Z95" s="3">
        <f t="shared" si="85"/>
        <v>21</v>
      </c>
      <c r="AA95" s="3">
        <f t="shared" si="73"/>
        <v>0</v>
      </c>
      <c r="AC95">
        <f t="shared" si="74"/>
        <v>0</v>
      </c>
      <c r="AD95" s="3">
        <f t="shared" si="86"/>
        <v>23</v>
      </c>
      <c r="AE95" s="3">
        <f t="shared" si="75"/>
        <v>0</v>
      </c>
      <c r="AG95">
        <f t="shared" si="76"/>
        <v>0</v>
      </c>
      <c r="AH95" s="3">
        <f t="shared" si="87"/>
        <v>37</v>
      </c>
      <c r="AI95" s="3">
        <f t="shared" si="77"/>
        <v>0</v>
      </c>
      <c r="AJ95" s="7">
        <f t="shared" si="88"/>
        <v>35.474747474747481</v>
      </c>
      <c r="AK95" s="3">
        <f t="shared" si="78"/>
        <v>-824670936823.75269</v>
      </c>
    </row>
    <row r="96" spans="1:37" x14ac:dyDescent="0.25">
      <c r="A96">
        <f t="shared" si="60"/>
        <v>0</v>
      </c>
      <c r="B96" s="3">
        <f t="shared" si="79"/>
        <v>1</v>
      </c>
      <c r="C96" s="3">
        <f t="shared" si="61"/>
        <v>0</v>
      </c>
      <c r="E96">
        <f t="shared" si="62"/>
        <v>0</v>
      </c>
      <c r="F96" s="3">
        <f t="shared" si="80"/>
        <v>2</v>
      </c>
      <c r="G96" s="3">
        <f t="shared" si="63"/>
        <v>0</v>
      </c>
      <c r="I96">
        <f t="shared" si="64"/>
        <v>0</v>
      </c>
      <c r="J96" s="3">
        <f t="shared" si="81"/>
        <v>3</v>
      </c>
      <c r="K96" s="3">
        <f t="shared" si="65"/>
        <v>0</v>
      </c>
      <c r="M96">
        <f t="shared" si="66"/>
        <v>0</v>
      </c>
      <c r="N96" s="3">
        <f t="shared" si="82"/>
        <v>-5</v>
      </c>
      <c r="O96" s="3">
        <f t="shared" si="67"/>
        <v>0</v>
      </c>
      <c r="Q96">
        <f t="shared" si="68"/>
        <v>0</v>
      </c>
      <c r="R96" s="3">
        <f t="shared" si="83"/>
        <v>-11</v>
      </c>
      <c r="S96" s="3">
        <f t="shared" si="69"/>
        <v>0</v>
      </c>
      <c r="U96">
        <f t="shared" si="70"/>
        <v>0</v>
      </c>
      <c r="V96" s="3">
        <f t="shared" si="84"/>
        <v>-7</v>
      </c>
      <c r="W96" s="3">
        <f t="shared" si="71"/>
        <v>0</v>
      </c>
      <c r="Y96">
        <f t="shared" si="72"/>
        <v>0</v>
      </c>
      <c r="Z96" s="3">
        <f t="shared" si="85"/>
        <v>21</v>
      </c>
      <c r="AA96" s="3">
        <f t="shared" si="73"/>
        <v>0</v>
      </c>
      <c r="AC96">
        <f t="shared" si="74"/>
        <v>0</v>
      </c>
      <c r="AD96" s="3">
        <f t="shared" si="86"/>
        <v>23</v>
      </c>
      <c r="AE96" s="3">
        <f t="shared" si="75"/>
        <v>0</v>
      </c>
      <c r="AG96">
        <f t="shared" si="76"/>
        <v>0</v>
      </c>
      <c r="AH96" s="3">
        <f t="shared" si="87"/>
        <v>37</v>
      </c>
      <c r="AI96" s="3">
        <f t="shared" si="77"/>
        <v>0</v>
      </c>
      <c r="AJ96" s="7">
        <f t="shared" si="88"/>
        <v>35.979797979797986</v>
      </c>
      <c r="AK96" s="3">
        <f t="shared" si="78"/>
        <v>-643415437918.14551</v>
      </c>
    </row>
    <row r="97" spans="1:37" x14ac:dyDescent="0.25">
      <c r="A97">
        <f t="shared" si="60"/>
        <v>0</v>
      </c>
      <c r="B97" s="3">
        <f t="shared" si="79"/>
        <v>1</v>
      </c>
      <c r="C97" s="3">
        <f t="shared" ref="C97:C128" si="89">ROUND((aix*B97^9+aviii*B97^8+avii*B97^7+avi*B97^6+av*B97^5+aiv*B97^4+aiii*B97^3+aii*B97^2+ai*B97^1+a0*B97^0),prec)</f>
        <v>0</v>
      </c>
      <c r="E97">
        <f t="shared" si="62"/>
        <v>0</v>
      </c>
      <c r="F97" s="3">
        <f t="shared" si="80"/>
        <v>2</v>
      </c>
      <c r="G97" s="3">
        <f t="shared" ref="G97:G128" si="90">ROUND((bviii*F97^8+bvii*F97^7+bvi*F97^6+bv*F97^5+biv*F97^4+biii*F97^3+bii*F97^2+bi*F97^1+b0*F97^0),prec)</f>
        <v>0</v>
      </c>
      <c r="I97">
        <f t="shared" si="64"/>
        <v>0</v>
      </c>
      <c r="J97" s="3">
        <f t="shared" si="81"/>
        <v>3</v>
      </c>
      <c r="K97" s="3">
        <f t="shared" ref="K97:K128" si="91">ROUND((cvii*J97^7+cvi*J97^6+cv*J97^5+civ*J97^4+ciii*J97^3+cii*J97^2+ci*J97^1+c0*J97^0),prec)</f>
        <v>0</v>
      </c>
      <c r="M97">
        <f t="shared" si="66"/>
        <v>0</v>
      </c>
      <c r="N97" s="3">
        <f t="shared" si="82"/>
        <v>-5</v>
      </c>
      <c r="O97" s="3">
        <f t="shared" ref="O97:O128" si="92">ROUND((dvi*N97^6+dv*N97^5+div*N97^4+diii*N97^3+dii*N97^2+di*N97^1+d0*N97^0),prec)</f>
        <v>0</v>
      </c>
      <c r="Q97">
        <f t="shared" si="68"/>
        <v>0</v>
      </c>
      <c r="R97" s="3">
        <f t="shared" si="83"/>
        <v>-11</v>
      </c>
      <c r="S97" s="3">
        <f t="shared" ref="S97:S128" si="93">ROUND((ev*R97^5+eiv*R97^4+eiii*R97^3+eii*R97^2+ei*R97^1+e0*R97^0),prec)</f>
        <v>0</v>
      </c>
      <c r="U97">
        <f t="shared" si="70"/>
        <v>0</v>
      </c>
      <c r="V97" s="3">
        <f t="shared" si="84"/>
        <v>-7</v>
      </c>
      <c r="W97" s="3">
        <f t="shared" ref="W97:W128" si="94">ROUND((fiv*V97^4+fiii*V97^3+fii*V97^2+fi*V97^1+f0*V97^0),prec)</f>
        <v>0</v>
      </c>
      <c r="Y97">
        <f t="shared" si="72"/>
        <v>0</v>
      </c>
      <c r="Z97" s="3">
        <f t="shared" si="85"/>
        <v>21</v>
      </c>
      <c r="AA97" s="3">
        <f t="shared" ref="AA97:AA128" si="95">ROUND((giii*Z97^3+gii*Z97^2+gi*Z97^1+g0*Z97^0),prec)</f>
        <v>0</v>
      </c>
      <c r="AC97">
        <f t="shared" si="74"/>
        <v>0</v>
      </c>
      <c r="AD97" s="3">
        <f t="shared" si="86"/>
        <v>23</v>
      </c>
      <c r="AE97" s="3">
        <f t="shared" ref="AE97:AE128" si="96">ROUND((hii*AD97^2+hi*AD97^1+h0*AD97^0),prec)</f>
        <v>0</v>
      </c>
      <c r="AG97">
        <f t="shared" si="76"/>
        <v>0</v>
      </c>
      <c r="AH97" s="3">
        <f t="shared" si="87"/>
        <v>37</v>
      </c>
      <c r="AI97" s="3">
        <f t="shared" ref="AI97:AI128" si="97">ROUND((ki*AH97^1+k0*AH97^0),prec)</f>
        <v>0</v>
      </c>
      <c r="AJ97" s="7">
        <f t="shared" si="88"/>
        <v>36.484848484848492</v>
      </c>
      <c r="AK97" s="3">
        <f t="shared" ref="AK97:AK100" si="98">(aix*AJ97^9+aviii*AJ97^8+avii*AJ97^7+avi*AJ97^6+av*AJ97^5+aiv*AJ97^4+aiii*AJ97^3+aii*AJ97^2+ai*AJ97^1+a0*AJ97^0)</f>
        <v>-377563631351.29944</v>
      </c>
    </row>
    <row r="98" spans="1:37" x14ac:dyDescent="0.25">
      <c r="A98">
        <f t="shared" si="60"/>
        <v>0</v>
      </c>
      <c r="B98" s="3">
        <f t="shared" si="79"/>
        <v>1</v>
      </c>
      <c r="C98" s="3">
        <f t="shared" si="89"/>
        <v>0</v>
      </c>
      <c r="E98">
        <f t="shared" si="62"/>
        <v>0</v>
      </c>
      <c r="F98" s="3">
        <f t="shared" si="80"/>
        <v>2</v>
      </c>
      <c r="G98" s="3">
        <f t="shared" si="90"/>
        <v>0</v>
      </c>
      <c r="I98">
        <f t="shared" si="64"/>
        <v>0</v>
      </c>
      <c r="J98" s="3">
        <f t="shared" si="81"/>
        <v>3</v>
      </c>
      <c r="K98" s="3">
        <f t="shared" si="91"/>
        <v>0</v>
      </c>
      <c r="M98">
        <f t="shared" si="66"/>
        <v>0</v>
      </c>
      <c r="N98" s="3">
        <f t="shared" si="82"/>
        <v>-5</v>
      </c>
      <c r="O98" s="3">
        <f t="shared" si="92"/>
        <v>0</v>
      </c>
      <c r="Q98">
        <f t="shared" si="68"/>
        <v>0</v>
      </c>
      <c r="R98" s="3">
        <f t="shared" si="83"/>
        <v>-11</v>
      </c>
      <c r="S98" s="3">
        <f t="shared" si="93"/>
        <v>0</v>
      </c>
      <c r="U98">
        <f t="shared" si="70"/>
        <v>0</v>
      </c>
      <c r="V98" s="3">
        <f t="shared" si="84"/>
        <v>-7</v>
      </c>
      <c r="W98" s="3">
        <f t="shared" si="94"/>
        <v>0</v>
      </c>
      <c r="Y98">
        <f t="shared" si="72"/>
        <v>0</v>
      </c>
      <c r="Z98" s="3">
        <f t="shared" si="85"/>
        <v>21</v>
      </c>
      <c r="AA98" s="3">
        <f t="shared" si="95"/>
        <v>0</v>
      </c>
      <c r="AC98">
        <f t="shared" si="74"/>
        <v>0</v>
      </c>
      <c r="AD98" s="3">
        <f t="shared" si="86"/>
        <v>23</v>
      </c>
      <c r="AE98" s="3">
        <f t="shared" si="96"/>
        <v>0</v>
      </c>
      <c r="AG98">
        <f t="shared" si="76"/>
        <v>0</v>
      </c>
      <c r="AH98" s="3">
        <f t="shared" si="87"/>
        <v>37</v>
      </c>
      <c r="AI98" s="3">
        <f t="shared" si="97"/>
        <v>0</v>
      </c>
      <c r="AJ98" s="7">
        <f t="shared" si="88"/>
        <v>36.989898989898997</v>
      </c>
      <c r="AK98" s="3">
        <f t="shared" si="98"/>
        <v>-8573258631.9508495</v>
      </c>
    </row>
    <row r="99" spans="1:37" x14ac:dyDescent="0.25">
      <c r="A99">
        <f t="shared" si="60"/>
        <v>0</v>
      </c>
      <c r="B99" s="3">
        <f t="shared" si="79"/>
        <v>1</v>
      </c>
      <c r="C99" s="3">
        <f t="shared" si="89"/>
        <v>0</v>
      </c>
      <c r="E99">
        <f t="shared" si="62"/>
        <v>0</v>
      </c>
      <c r="F99" s="3">
        <f t="shared" si="80"/>
        <v>2</v>
      </c>
      <c r="G99" s="3">
        <f t="shared" si="90"/>
        <v>0</v>
      </c>
      <c r="I99">
        <f t="shared" si="64"/>
        <v>0</v>
      </c>
      <c r="J99" s="3">
        <f t="shared" si="81"/>
        <v>3</v>
      </c>
      <c r="K99" s="3">
        <f t="shared" si="91"/>
        <v>0</v>
      </c>
      <c r="M99">
        <f t="shared" si="66"/>
        <v>0</v>
      </c>
      <c r="N99" s="3">
        <f t="shared" si="82"/>
        <v>-5</v>
      </c>
      <c r="O99" s="3">
        <f t="shared" si="92"/>
        <v>0</v>
      </c>
      <c r="Q99">
        <f t="shared" si="68"/>
        <v>0</v>
      </c>
      <c r="R99" s="3">
        <f t="shared" si="83"/>
        <v>-11</v>
      </c>
      <c r="S99" s="3">
        <f t="shared" si="93"/>
        <v>0</v>
      </c>
      <c r="U99">
        <f t="shared" si="70"/>
        <v>0</v>
      </c>
      <c r="V99" s="3">
        <f t="shared" si="84"/>
        <v>-7</v>
      </c>
      <c r="W99" s="3">
        <f t="shared" si="94"/>
        <v>0</v>
      </c>
      <c r="Y99">
        <f t="shared" si="72"/>
        <v>0</v>
      </c>
      <c r="Z99" s="3">
        <f t="shared" si="85"/>
        <v>21</v>
      </c>
      <c r="AA99" s="3">
        <f t="shared" si="95"/>
        <v>0</v>
      </c>
      <c r="AC99">
        <f t="shared" si="74"/>
        <v>0</v>
      </c>
      <c r="AD99" s="3">
        <f t="shared" si="86"/>
        <v>23</v>
      </c>
      <c r="AE99" s="3">
        <f t="shared" si="96"/>
        <v>0</v>
      </c>
      <c r="AG99">
        <f t="shared" si="76"/>
        <v>0</v>
      </c>
      <c r="AH99" s="3">
        <f t="shared" si="87"/>
        <v>37</v>
      </c>
      <c r="AI99" s="3">
        <f t="shared" si="97"/>
        <v>0</v>
      </c>
      <c r="AJ99" s="7">
        <f t="shared" si="88"/>
        <v>37.494949494949502</v>
      </c>
      <c r="AK99" s="3">
        <f t="shared" si="98"/>
        <v>484872967286.2113</v>
      </c>
    </row>
    <row r="100" spans="1:37" x14ac:dyDescent="0.25">
      <c r="A100">
        <f t="shared" si="60"/>
        <v>0</v>
      </c>
      <c r="B100" s="3">
        <f t="shared" si="79"/>
        <v>1</v>
      </c>
      <c r="C100" s="3">
        <f t="shared" si="89"/>
        <v>0</v>
      </c>
      <c r="E100">
        <f t="shared" si="62"/>
        <v>0</v>
      </c>
      <c r="F100" s="3">
        <f t="shared" si="80"/>
        <v>2</v>
      </c>
      <c r="G100" s="3">
        <f t="shared" si="90"/>
        <v>0</v>
      </c>
      <c r="I100">
        <f t="shared" si="64"/>
        <v>0</v>
      </c>
      <c r="J100" s="3">
        <f t="shared" si="81"/>
        <v>3</v>
      </c>
      <c r="K100" s="3">
        <f t="shared" si="91"/>
        <v>0</v>
      </c>
      <c r="M100">
        <f t="shared" si="66"/>
        <v>0</v>
      </c>
      <c r="N100" s="3">
        <f t="shared" si="82"/>
        <v>-5</v>
      </c>
      <c r="O100" s="3">
        <f t="shared" si="92"/>
        <v>0</v>
      </c>
      <c r="Q100">
        <f t="shared" si="68"/>
        <v>0</v>
      </c>
      <c r="R100" s="3">
        <f t="shared" si="83"/>
        <v>-11</v>
      </c>
      <c r="S100" s="3">
        <f t="shared" si="93"/>
        <v>0</v>
      </c>
      <c r="U100">
        <f t="shared" si="70"/>
        <v>0</v>
      </c>
      <c r="V100" s="3">
        <f t="shared" si="84"/>
        <v>-7</v>
      </c>
      <c r="W100" s="3">
        <f t="shared" si="94"/>
        <v>0</v>
      </c>
      <c r="Y100">
        <f t="shared" si="72"/>
        <v>0</v>
      </c>
      <c r="Z100" s="3">
        <f t="shared" si="85"/>
        <v>21</v>
      </c>
      <c r="AA100" s="3">
        <f t="shared" si="95"/>
        <v>0</v>
      </c>
      <c r="AC100">
        <f t="shared" si="74"/>
        <v>0</v>
      </c>
      <c r="AD100" s="3">
        <f t="shared" si="86"/>
        <v>23</v>
      </c>
      <c r="AE100" s="3">
        <f t="shared" si="96"/>
        <v>0</v>
      </c>
      <c r="AG100">
        <f t="shared" si="76"/>
        <v>0</v>
      </c>
      <c r="AH100" s="3">
        <f t="shared" si="87"/>
        <v>37</v>
      </c>
      <c r="AI100" s="3">
        <f t="shared" si="97"/>
        <v>0</v>
      </c>
      <c r="AJ100" s="7">
        <f>MAX(nr!G5:G14)+art</f>
        <v>38</v>
      </c>
      <c r="AK100" s="3">
        <f t="shared" si="98"/>
        <v>1127170201500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6" sqref="C6"/>
    </sheetView>
  </sheetViews>
  <sheetFormatPr defaultRowHeight="15" x14ac:dyDescent="0.25"/>
  <sheetData>
    <row r="2" spans="2:4" x14ac:dyDescent="0.25">
      <c r="B2" s="24" t="s">
        <v>21</v>
      </c>
      <c r="C2" s="12"/>
      <c r="D2" s="12"/>
    </row>
    <row r="3" spans="2:4" x14ac:dyDescent="0.25">
      <c r="B3" s="12"/>
      <c r="C3" s="12"/>
      <c r="D3" s="12"/>
    </row>
    <row r="4" spans="2:4" x14ac:dyDescent="0.25">
      <c r="B4" s="12"/>
      <c r="C4" s="12" t="s">
        <v>10</v>
      </c>
      <c r="D4" s="12"/>
    </row>
    <row r="5" spans="2:4" x14ac:dyDescent="0.25">
      <c r="B5" s="12"/>
      <c r="C5" s="12"/>
      <c r="D5" s="14"/>
    </row>
    <row r="6" spans="2:4" x14ac:dyDescent="0.25">
      <c r="B6" s="12"/>
      <c r="C6" s="12" t="s">
        <v>20</v>
      </c>
      <c r="D6" s="12"/>
    </row>
    <row r="7" spans="2:4" x14ac:dyDescent="0.25">
      <c r="B7" s="12"/>
      <c r="C7" s="12"/>
      <c r="D7" s="12"/>
    </row>
    <row r="8" spans="2:4" x14ac:dyDescent="0.25">
      <c r="B8" s="12"/>
      <c r="C8" s="15" t="s">
        <v>11</v>
      </c>
      <c r="D8" s="13">
        <v>1</v>
      </c>
    </row>
    <row r="9" spans="2:4" x14ac:dyDescent="0.25">
      <c r="B9" s="12"/>
      <c r="C9" s="15" t="s">
        <v>12</v>
      </c>
      <c r="D9" s="13">
        <v>2</v>
      </c>
    </row>
    <row r="10" spans="2:4" x14ac:dyDescent="0.25">
      <c r="B10" s="12"/>
      <c r="C10" s="15" t="s">
        <v>13</v>
      </c>
      <c r="D10" s="13">
        <v>3</v>
      </c>
    </row>
    <row r="11" spans="2:4" x14ac:dyDescent="0.25">
      <c r="B11" s="12"/>
      <c r="C11" s="15" t="s">
        <v>14</v>
      </c>
      <c r="D11" s="13">
        <v>-5</v>
      </c>
    </row>
    <row r="12" spans="2:4" x14ac:dyDescent="0.25">
      <c r="B12" s="12"/>
      <c r="C12" s="15" t="s">
        <v>15</v>
      </c>
      <c r="D12" s="13">
        <v>-7</v>
      </c>
    </row>
    <row r="13" spans="2:4" x14ac:dyDescent="0.25">
      <c r="B13" s="12"/>
      <c r="C13" s="15" t="s">
        <v>16</v>
      </c>
      <c r="D13" s="13">
        <v>-11</v>
      </c>
    </row>
    <row r="14" spans="2:4" x14ac:dyDescent="0.25">
      <c r="B14" s="12"/>
      <c r="C14" s="15" t="s">
        <v>19</v>
      </c>
      <c r="D14" s="13">
        <v>21</v>
      </c>
    </row>
    <row r="15" spans="2:4" x14ac:dyDescent="0.25">
      <c r="B15" s="12"/>
      <c r="C15" s="15" t="s">
        <v>17</v>
      </c>
      <c r="D15" s="13">
        <v>23</v>
      </c>
    </row>
    <row r="16" spans="2:4" x14ac:dyDescent="0.25">
      <c r="B16" s="12"/>
      <c r="C16" s="15" t="s">
        <v>18</v>
      </c>
      <c r="D16" s="15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58</vt:i4>
      </vt:variant>
    </vt:vector>
  </HeadingPairs>
  <TitlesOfParts>
    <vt:vector size="61" baseType="lpstr">
      <vt:lpstr>nr</vt:lpstr>
      <vt:lpstr>calc</vt:lpstr>
      <vt:lpstr>example</vt:lpstr>
      <vt:lpstr>a0</vt:lpstr>
      <vt:lpstr>adim</vt:lpstr>
      <vt:lpstr>ai</vt:lpstr>
      <vt:lpstr>aii</vt:lpstr>
      <vt:lpstr>aiii</vt:lpstr>
      <vt:lpstr>aiv</vt:lpstr>
      <vt:lpstr>aix</vt:lpstr>
      <vt:lpstr>art</vt:lpstr>
      <vt:lpstr>av</vt:lpstr>
      <vt:lpstr>avi</vt:lpstr>
      <vt:lpstr>avii</vt:lpstr>
      <vt:lpstr>aviii</vt:lpstr>
      <vt:lpstr>b0</vt:lpstr>
      <vt:lpstr>bi</vt:lpstr>
      <vt:lpstr>bii</vt:lpstr>
      <vt:lpstr>biii</vt:lpstr>
      <vt:lpstr>biv</vt:lpstr>
      <vt:lpstr>bv</vt:lpstr>
      <vt:lpstr>bvi</vt:lpstr>
      <vt:lpstr>bvii</vt:lpstr>
      <vt:lpstr>bviii</vt:lpstr>
      <vt:lpstr>c0</vt:lpstr>
      <vt:lpstr>ci</vt:lpstr>
      <vt:lpstr>cii</vt:lpstr>
      <vt:lpstr>ciii</vt:lpstr>
      <vt:lpstr>civ</vt:lpstr>
      <vt:lpstr>cv</vt:lpstr>
      <vt:lpstr>cvi</vt:lpstr>
      <vt:lpstr>cvii</vt:lpstr>
      <vt:lpstr>d0</vt:lpstr>
      <vt:lpstr>di</vt:lpstr>
      <vt:lpstr>dii</vt:lpstr>
      <vt:lpstr>diii</vt:lpstr>
      <vt:lpstr>div</vt:lpstr>
      <vt:lpstr>dv</vt:lpstr>
      <vt:lpstr>dvi</vt:lpstr>
      <vt:lpstr>e0</vt:lpstr>
      <vt:lpstr>ei</vt:lpstr>
      <vt:lpstr>eii</vt:lpstr>
      <vt:lpstr>eiii</vt:lpstr>
      <vt:lpstr>eiv</vt:lpstr>
      <vt:lpstr>ev</vt:lpstr>
      <vt:lpstr>f0</vt:lpstr>
      <vt:lpstr>fi</vt:lpstr>
      <vt:lpstr>fii</vt:lpstr>
      <vt:lpstr>fiii</vt:lpstr>
      <vt:lpstr>fiv</vt:lpstr>
      <vt:lpstr>g0</vt:lpstr>
      <vt:lpstr>gi</vt:lpstr>
      <vt:lpstr>gii</vt:lpstr>
      <vt:lpstr>giii</vt:lpstr>
      <vt:lpstr>h0</vt:lpstr>
      <vt:lpstr>hi</vt:lpstr>
      <vt:lpstr>hii</vt:lpstr>
      <vt:lpstr>k0</vt:lpstr>
      <vt:lpstr>ki</vt:lpstr>
      <vt:lpstr>prec</vt:lpstr>
      <vt:lpstr>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oluseun</cp:lastModifiedBy>
  <dcterms:created xsi:type="dcterms:W3CDTF">2010-10-15T19:40:15Z</dcterms:created>
  <dcterms:modified xsi:type="dcterms:W3CDTF">2017-01-07T17:35:11Z</dcterms:modified>
</cp:coreProperties>
</file>